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1655" tabRatio="876" firstSheet="7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19" r:id="rId14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6"/>
  <c r="H7"/>
  <c r="G7"/>
  <c r="E7"/>
  <c r="D7"/>
  <c r="C7"/>
  <c r="B7"/>
  <c r="C35" i="6"/>
  <c r="D34"/>
  <c r="C34"/>
  <c r="E33"/>
  <c r="D33"/>
  <c r="C33"/>
  <c r="C32"/>
  <c r="C31"/>
  <c r="C30"/>
  <c r="C29"/>
  <c r="C28"/>
  <c r="C27"/>
  <c r="C26"/>
  <c r="C25"/>
  <c r="C24"/>
  <c r="C23"/>
  <c r="C22"/>
  <c r="C21"/>
  <c r="C20"/>
  <c r="E19"/>
  <c r="C19"/>
  <c r="E18"/>
  <c r="D18"/>
  <c r="C18"/>
  <c r="C17"/>
  <c r="C16"/>
  <c r="C15"/>
  <c r="C14"/>
  <c r="C13"/>
  <c r="C12"/>
  <c r="C11"/>
  <c r="C10"/>
  <c r="C9"/>
  <c r="E8"/>
  <c r="D8"/>
  <c r="C8"/>
  <c r="E7"/>
  <c r="D7"/>
  <c r="C7"/>
  <c r="D26" i="5"/>
  <c r="F25"/>
  <c r="E25"/>
  <c r="D25"/>
  <c r="F24"/>
  <c r="E24"/>
  <c r="D24"/>
  <c r="D23"/>
  <c r="D22"/>
  <c r="F21"/>
  <c r="E21"/>
  <c r="D21"/>
  <c r="F20"/>
  <c r="E20"/>
  <c r="D20"/>
  <c r="D19"/>
  <c r="D18"/>
  <c r="D17"/>
  <c r="F16"/>
  <c r="E16"/>
  <c r="D16"/>
  <c r="F15"/>
  <c r="E15"/>
  <c r="D15"/>
  <c r="D14"/>
  <c r="D13"/>
  <c r="F12"/>
  <c r="E12"/>
  <c r="D12"/>
  <c r="F11"/>
  <c r="D11"/>
  <c r="F10"/>
  <c r="E10"/>
  <c r="D10"/>
  <c r="F9"/>
  <c r="E9"/>
  <c r="D9"/>
  <c r="F8"/>
  <c r="E8"/>
  <c r="D8"/>
  <c r="F7"/>
  <c r="E7"/>
  <c r="D7"/>
  <c r="G18" i="4"/>
  <c r="F18"/>
  <c r="E18"/>
  <c r="D18"/>
  <c r="B18"/>
  <c r="G16"/>
  <c r="F16"/>
  <c r="E16"/>
  <c r="D16"/>
  <c r="D12"/>
  <c r="D11"/>
  <c r="D10"/>
  <c r="D9"/>
  <c r="B9"/>
  <c r="E8"/>
  <c r="D8"/>
  <c r="B8"/>
  <c r="F7"/>
  <c r="E7"/>
  <c r="D7"/>
  <c r="B7"/>
  <c r="C29" i="11"/>
  <c r="H28"/>
  <c r="G28"/>
  <c r="D28"/>
  <c r="C28"/>
  <c r="H27"/>
  <c r="G27"/>
  <c r="D27"/>
  <c r="C27"/>
  <c r="C26"/>
  <c r="E25"/>
  <c r="D25"/>
  <c r="C25"/>
  <c r="E24"/>
  <c r="D24"/>
  <c r="C24"/>
  <c r="C23"/>
  <c r="C22"/>
  <c r="E21"/>
  <c r="D21"/>
  <c r="C21"/>
  <c r="E20"/>
  <c r="D20"/>
  <c r="C20"/>
  <c r="C19"/>
  <c r="C18"/>
  <c r="C17"/>
  <c r="E16"/>
  <c r="D16"/>
  <c r="C16"/>
  <c r="E15"/>
  <c r="D15"/>
  <c r="C15"/>
  <c r="C14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C29" i="10"/>
  <c r="M28"/>
  <c r="L28"/>
  <c r="K28"/>
  <c r="J28"/>
  <c r="I28"/>
  <c r="H28"/>
  <c r="G28"/>
  <c r="F28"/>
  <c r="E28"/>
  <c r="D28"/>
  <c r="C28"/>
  <c r="M27"/>
  <c r="L27"/>
  <c r="K27"/>
  <c r="J27"/>
  <c r="I27"/>
  <c r="H27"/>
  <c r="G27"/>
  <c r="F27"/>
  <c r="E27"/>
  <c r="D27"/>
  <c r="C27"/>
  <c r="C26"/>
  <c r="M25"/>
  <c r="L25"/>
  <c r="K25"/>
  <c r="J25"/>
  <c r="I25"/>
  <c r="H25"/>
  <c r="G25"/>
  <c r="F25"/>
  <c r="E25"/>
  <c r="D25"/>
  <c r="C25"/>
  <c r="M24"/>
  <c r="L24"/>
  <c r="K24"/>
  <c r="J24"/>
  <c r="I24"/>
  <c r="H24"/>
  <c r="G24"/>
  <c r="F24"/>
  <c r="E24"/>
  <c r="D24"/>
  <c r="C24"/>
  <c r="C23"/>
  <c r="C22"/>
  <c r="M21"/>
  <c r="L21"/>
  <c r="K21"/>
  <c r="J21"/>
  <c r="I21"/>
  <c r="H21"/>
  <c r="G21"/>
  <c r="F21"/>
  <c r="E21"/>
  <c r="D21"/>
  <c r="C21"/>
  <c r="M20"/>
  <c r="L20"/>
  <c r="K20"/>
  <c r="J20"/>
  <c r="I20"/>
  <c r="H20"/>
  <c r="G20"/>
  <c r="F20"/>
  <c r="E20"/>
  <c r="D20"/>
  <c r="C20"/>
  <c r="C19"/>
  <c r="C18"/>
  <c r="C17"/>
  <c r="M16"/>
  <c r="L16"/>
  <c r="K16"/>
  <c r="J16"/>
  <c r="I16"/>
  <c r="H16"/>
  <c r="G16"/>
  <c r="F16"/>
  <c r="E16"/>
  <c r="D16"/>
  <c r="C16"/>
  <c r="M15"/>
  <c r="L15"/>
  <c r="K15"/>
  <c r="J15"/>
  <c r="I15"/>
  <c r="H15"/>
  <c r="G15"/>
  <c r="F15"/>
  <c r="E15"/>
  <c r="D15"/>
  <c r="C15"/>
  <c r="E14"/>
  <c r="C14"/>
  <c r="E13"/>
  <c r="C13"/>
  <c r="M12"/>
  <c r="L12"/>
  <c r="K12"/>
  <c r="J12"/>
  <c r="I12"/>
  <c r="H12"/>
  <c r="G12"/>
  <c r="F12"/>
  <c r="E12"/>
  <c r="D12"/>
  <c r="C12"/>
  <c r="E11"/>
  <c r="D11"/>
  <c r="C11"/>
  <c r="E10"/>
  <c r="C10"/>
  <c r="M9"/>
  <c r="L9"/>
  <c r="K9"/>
  <c r="J9"/>
  <c r="I9"/>
  <c r="H9"/>
  <c r="G9"/>
  <c r="F9"/>
  <c r="E9"/>
  <c r="D9"/>
  <c r="C9"/>
  <c r="M8"/>
  <c r="L8"/>
  <c r="K8"/>
  <c r="J8"/>
  <c r="I8"/>
  <c r="H8"/>
  <c r="G8"/>
  <c r="F8"/>
  <c r="E8"/>
  <c r="D8"/>
  <c r="C8"/>
  <c r="M7"/>
  <c r="L7"/>
  <c r="K7"/>
  <c r="J7"/>
  <c r="I7"/>
  <c r="H7"/>
  <c r="G7"/>
  <c r="F7"/>
  <c r="E7"/>
  <c r="D7"/>
  <c r="C7"/>
  <c r="E25" i="9"/>
  <c r="D25"/>
  <c r="B25"/>
  <c r="B24"/>
  <c r="D22"/>
  <c r="B22"/>
  <c r="D17"/>
  <c r="D16"/>
  <c r="D15"/>
  <c r="D14"/>
  <c r="D11"/>
  <c r="B10"/>
  <c r="B8"/>
  <c r="B7"/>
</calcChain>
</file>

<file path=xl/sharedStrings.xml><?xml version="1.0" encoding="utf-8"?>
<sst xmlns="http://schemas.openxmlformats.org/spreadsheetml/2006/main" count="1621" uniqueCount="662">
  <si>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</si>
  <si>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</si>
  <si>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</si>
  <si>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</si>
  <si>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</si>
  <si>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</si>
  <si>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</si>
  <si>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</si>
  <si>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</si>
  <si>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</si>
  <si>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</si>
  <si>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</si>
  <si>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</si>
  <si>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</si>
  <si>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</si>
  <si>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</si>
  <si>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</si>
  <si>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</si>
  <si>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</si>
  <si>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</si>
  <si>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</si>
  <si>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</si>
  <si>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</si>
  <si>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</si>
  <si>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</si>
  <si>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</si>
  <si>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</si>
  <si>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</si>
  <si>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</si>
  <si>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</si>
  <si>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</si>
  <si>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</si>
  <si>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</si>
  <si>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</si>
  <si>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</si>
  <si>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</si>
  <si>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</si>
  <si>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</si>
  <si>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</si>
  <si>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</si>
  <si>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</si>
  <si>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</si>
  <si>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</si>
  <si>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</si>
  <si>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</si>
  <si>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</si>
  <si>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</si>
  <si>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</si>
  <si>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</si>
  <si>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</si>
  <si>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</si>
  <si>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</si>
  <si>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</si>
  <si>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</si>
  <si>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</si>
  <si>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</si>
  <si>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</si>
  <si>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</si>
  <si>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</si>
  <si>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</si>
  <si>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</si>
  <si>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</si>
  <si>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</si>
  <si>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</si>
  <si>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</si>
  <si>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</si>
  <si>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</si>
  <si>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</si>
  <si>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</si>
  <si>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</si>
  <si>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</si>
  <si>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</si>
  <si>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</si>
  <si>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</si>
  <si>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</si>
  <si>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</si>
  <si>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</si>
  <si>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</si>
  <si>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</si>
  <si>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</si>
  <si>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</si>
  <si>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</si>
  <si>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</si>
  <si>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</si>
  <si>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</si>
  <si>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</si>
  <si>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</si>
  <si>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</si>
  <si>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</si>
  <si>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</si>
  <si>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</si>
  <si>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</si>
  <si>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</si>
  <si>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</si>
  <si>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</si>
  <si>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</si>
  <si>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</si>
  <si>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</si>
  <si>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</si>
  <si>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</si>
  <si>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</si>
  <si>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</si>
  <si>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</si>
  <si>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</si>
  <si>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</si>
  <si>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</si>
  <si>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</si>
  <si>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</si>
  <si>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</si>
  <si>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</si>
  <si>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</si>
  <si>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</si>
  <si>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</si>
  <si>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</si>
  <si>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</si>
  <si>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</si>
  <si>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</si>
  <si>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</si>
  <si>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</si>
  <si>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</si>
  <si>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</si>
  <si>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</si>
  <si>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</si>
  <si>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</si>
  <si>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</si>
  <si>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</si>
  <si>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</si>
  <si>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</si>
  <si>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</si>
  <si>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</si>
  <si>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</si>
  <si>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</si>
  <si>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</si>
  <si>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</si>
  <si>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</si>
  <si>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</si>
  <si>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</si>
  <si>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</si>
  <si>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</si>
  <si>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</si>
  <si>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</si>
  <si>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</si>
  <si>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</si>
  <si>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</si>
  <si>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</si>
  <si>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</si>
  <si>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</si>
  <si>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</si>
  <si>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</si>
  <si>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</si>
  <si>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</si>
  <si>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</si>
  <si>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</si>
  <si>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</si>
  <si>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</si>
  <si>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</si>
  <si>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</si>
  <si>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</si>
  <si>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</si>
  <si>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</si>
  <si>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</si>
  <si>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</si>
  <si>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</si>
  <si>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</si>
  <si>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</si>
  <si>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</si>
  <si>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</si>
  <si>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</si>
  <si>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</si>
  <si>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</si>
  <si>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</si>
  <si>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</si>
  <si>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</si>
  <si>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</si>
  <si>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</si>
  <si>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</si>
  <si>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</si>
  <si>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</si>
  <si>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</si>
  <si>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</si>
  <si>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</si>
  <si>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</si>
  <si>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</si>
  <si>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</si>
  <si>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</si>
  <si>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</si>
  <si>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</si>
  <si>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</si>
  <si>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</si>
  <si>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</si>
  <si>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</si>
  <si>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</si>
  <si>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</si>
  <si>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</si>
  <si>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</si>
  <si>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</si>
  <si>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</si>
  <si>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</si>
  <si>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</si>
  <si>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</si>
  <si>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</si>
  <si>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</si>
  <si>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</si>
  <si>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</si>
  <si>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</si>
  <si>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</si>
  <si>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</si>
  <si>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</si>
  <si>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</si>
  <si>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</si>
  <si>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</si>
  <si>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</si>
  <si>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</si>
  <si>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</si>
  <si>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</si>
  <si>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</si>
  <si>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</si>
  <si>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</si>
  <si>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</si>
  <si>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</si>
  <si>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</si>
  <si>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</si>
  <si>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</si>
  <si>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</si>
  <si>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</si>
  <si>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</si>
  <si>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</si>
  <si>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</si>
  <si>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</si>
  <si>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</si>
  <si>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</si>
  <si>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</si>
  <si>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</si>
  <si>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</si>
  <si>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</si>
  <si>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</si>
  <si>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</si>
  <si>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</si>
  <si>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</si>
  <si>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</si>
  <si>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</si>
  <si>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</si>
  <si>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</si>
  <si>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</si>
  <si>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</si>
  <si>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</si>
  <si>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</si>
  <si>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</si>
  <si>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</si>
  <si>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</si>
  <si>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</si>
  <si>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</si>
  <si>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</si>
  <si>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</si>
  <si>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</si>
  <si>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</si>
  <si>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</si>
  <si>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</si>
  <si>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</si>
  <si>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</si>
  <si>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</si>
  <si>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</si>
  <si>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</si>
  <si>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</si>
  <si>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</si>
  <si>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</si>
  <si>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</si>
  <si>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</si>
  <si>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</si>
  <si>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</si>
  <si>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</si>
  <si>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</si>
  <si>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</si>
  <si>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</si>
  <si>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</si>
  <si>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</si>
  <si>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</si>
  <si>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</si>
  <si>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</si>
  <si>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</si>
  <si>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</si>
  <si>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</si>
  <si>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</si>
  <si>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</si>
  <si>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</si>
  <si>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</si>
  <si>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</si>
  <si>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</si>
  <si>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</si>
  <si>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</si>
  <si>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</si>
  <si>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</si>
  <si>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</si>
  <si>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</si>
  <si>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</si>
  <si>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</si>
  <si>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</si>
  <si>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</si>
  <si>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</si>
  <si>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</si>
  <si>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</si>
  <si>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</si>
  <si>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</si>
  <si>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</si>
  <si>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</si>
  <si>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</si>
  <si>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</si>
  <si>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</si>
  <si>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</si>
  <si>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</si>
  <si>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</si>
  <si>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</si>
  <si>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重庆市江津田家炳中学校2025年部门收支总表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</si>
  <si>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</si>
  <si>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</si>
  <si>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</si>
  <si>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</si>
  <si>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</si>
  <si>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</si>
  <si>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</si>
  <si>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</si>
  <si>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</si>
  <si>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</si>
  <si>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</si>
  <si>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</si>
  <si>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</si>
  <si>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</si>
  <si>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</si>
  <si>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</si>
  <si>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</si>
  <si>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</si>
  <si>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</si>
  <si>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</si>
  <si>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</si>
  <si>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</si>
  <si>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</si>
  <si>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十九、住房保障支出</t>
  </si>
  <si>
    <t>二十三、其他支出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</si>
  <si>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</si>
  <si>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</si>
  <si>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</si>
  <si>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</si>
  <si>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</si>
  <si>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</si>
  <si>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</si>
  <si>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</si>
  <si>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重庆市江津田家炳中学校2025年部门收入总表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</si>
  <si>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</si>
  <si>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</si>
  <si>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</si>
  <si>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</si>
  <si>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</si>
  <si>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</si>
  <si>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</si>
  <si>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</si>
  <si>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</si>
  <si>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</si>
  <si>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</si>
  <si>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</si>
  <si>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</si>
  <si>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</si>
  <si>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</si>
  <si>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</si>
  <si>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</si>
  <si>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2050203</t>
    </r>
  </si>
  <si>
    <r>
      <rPr>
        <sz val="9"/>
        <rFont val="方正仿宋_GBK"/>
        <charset val="134"/>
      </rPr>
      <t>  初中教育</t>
    </r>
  </si>
  <si>
    <r>
      <rPr>
        <sz val="9"/>
        <rFont val="方正仿宋_GBK"/>
        <charset val="134"/>
      </rPr>
      <t>  2050204</t>
    </r>
  </si>
  <si>
    <r>
      <rPr>
        <sz val="9"/>
        <rFont val="方正仿宋_GBK"/>
        <charset val="134"/>
      </rPr>
      <t>  高中教育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</si>
  <si>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</si>
  <si>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</si>
  <si>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t>  2050801</t>
  </si>
  <si>
    <t>教师进修</t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</si>
  <si>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</si>
  <si>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</si>
  <si>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</si>
  <si>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</si>
  <si>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</si>
  <si>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</si>
  <si>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</si>
  <si>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</si>
  <si>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</si>
  <si>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</si>
  <si>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</si>
  <si>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</si>
  <si>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</si>
  <si>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</si>
  <si>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</si>
  <si>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</si>
  <si>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</si>
  <si>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</si>
  <si>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</si>
  <si>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</si>
  <si>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</si>
  <si>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</si>
  <si>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</si>
  <si>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</si>
  <si>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</si>
  <si>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</si>
  <si>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其他支出</t>
  </si>
  <si>
    <t>彩票公益金安排的支出</t>
  </si>
  <si>
    <t>用于体育事业的彩票公益金支出</t>
  </si>
  <si>
    <t>表3</t>
  </si>
  <si>
    <t>重庆市江津田家炳中学校2025年部门支出总表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</si>
  <si>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</si>
  <si>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</si>
  <si>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</si>
  <si>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</si>
  <si>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</si>
  <si>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</si>
  <si>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</si>
  <si>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2050203</t>
    </r>
  </si>
  <si>
    <r>
      <rPr>
        <sz val="12"/>
        <rFont val="方正仿宋_GBK"/>
        <charset val="134"/>
      </rPr>
      <t>  初中教育</t>
    </r>
  </si>
  <si>
    <r>
      <rPr>
        <sz val="12"/>
        <rFont val="方正仿宋_GBK"/>
        <charset val="134"/>
      </rPr>
      <t>  2050204</t>
    </r>
  </si>
  <si>
    <r>
      <rPr>
        <sz val="12"/>
        <rFont val="方正仿宋_GBK"/>
        <charset val="134"/>
      </rPr>
      <t>  高中教育</t>
    </r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</si>
  <si>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</si>
  <si>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</si>
  <si>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</si>
  <si>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</si>
  <si>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</si>
  <si>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</si>
  <si>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</si>
  <si>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</si>
  <si>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</si>
  <si>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</si>
  <si>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</si>
  <si>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</si>
  <si>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</si>
  <si>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</si>
  <si>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</si>
  <si>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</si>
  <si>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t>  2101199</t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</si>
  <si>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</si>
  <si>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</si>
  <si>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</si>
  <si>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</si>
  <si>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</si>
  <si>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</si>
  <si>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重庆市江津田家炳中学校2025年部门财政拨款收支总表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</si>
  <si>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</si>
  <si>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</si>
  <si>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</si>
  <si>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</si>
  <si>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</si>
  <si>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</si>
  <si>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</si>
  <si>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</si>
  <si>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</si>
  <si>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</si>
  <si>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</si>
  <si>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重庆市江津田家炳中学校2025年部门一般公共预算财政拨款支出预算表</t>
  </si>
  <si>
    <t>2024年预算数</t>
  </si>
  <si>
    <t>2025年预算数</t>
  </si>
  <si>
    <t>小计</t>
  </si>
  <si>
    <t> 20502</t>
  </si>
  <si>
    <t> 普通教育</t>
  </si>
  <si>
    <t>  2050203</t>
  </si>
  <si>
    <t>  初中教育</t>
  </si>
  <si>
    <t>  2050204</t>
  </si>
  <si>
    <t>  高中教育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</si>
  <si>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</si>
  <si>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</si>
  <si>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</si>
  <si>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</si>
  <si>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</si>
  <si>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</si>
  <si>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</si>
  <si>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</si>
  <si>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</si>
  <si>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</si>
  <si>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</si>
  <si>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</si>
  <si>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</si>
  <si>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</si>
  <si>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2101102</t>
  </si>
  <si>
    <t>  事业单位医疗</t>
  </si>
  <si>
    <t>  其他行政事业单位医疗支出</t>
  </si>
  <si>
    <t> 22102</t>
  </si>
  <si>
    <t> 住房改革支出</t>
  </si>
  <si>
    <t>  2210201</t>
  </si>
  <si>
    <t>  住房公积金</t>
  </si>
  <si>
    <t>表6</t>
  </si>
  <si>
    <t>重庆市江津田家炳中学校2025年部门一般公共预算财政拨款基本支出预算表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</si>
  <si>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</si>
  <si>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</si>
  <si>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</si>
  <si>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</si>
  <si>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</si>
  <si>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</si>
  <si>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</si>
  <si>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</si>
  <si>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</si>
  <si>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</si>
  <si>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</si>
  <si>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</si>
  <si>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</si>
  <si>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</si>
  <si>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</si>
  <si>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</si>
  <si>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</si>
  <si>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</si>
  <si>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</si>
  <si>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</si>
  <si>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</si>
  <si>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</si>
  <si>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</si>
  <si>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</si>
  <si>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</si>
  <si>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</si>
  <si>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</si>
  <si>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</si>
  <si>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</si>
  <si>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</si>
  <si>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</si>
  <si>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</si>
  <si>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</si>
  <si>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</si>
  <si>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</si>
  <si>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</si>
  <si>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</si>
  <si>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</si>
  <si>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</si>
  <si>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</si>
  <si>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</si>
  <si>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</si>
  <si>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</si>
  <si>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30216</t>
  </si>
  <si>
    <t> 培训费</t>
  </si>
  <si>
    <t> 30218</t>
  </si>
  <si>
    <t> 专用材料费</t>
  </si>
  <si>
    <t> 30226</t>
  </si>
  <si>
    <t> 劳务费</t>
  </si>
  <si>
    <t> 30228</t>
  </si>
  <si>
    <t> 工会经费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</si>
  <si>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</si>
  <si>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</si>
  <si>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</si>
  <si>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</si>
  <si>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</si>
  <si>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</si>
  <si>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</si>
  <si>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</si>
  <si>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</si>
  <si>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</si>
  <si>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</si>
  <si>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重庆市江津田家炳中学校2025年部门一般公共预算“三公”经费支出表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</si>
  <si>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</si>
  <si>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</si>
  <si>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</si>
  <si>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</si>
  <si>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</si>
  <si>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</si>
  <si>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重庆市江津田家炳中学校2025年部门政府性基金预算收入支出预算表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</si>
  <si>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</si>
  <si>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</si>
  <si>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</si>
  <si>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</si>
  <si>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</si>
  <si>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</si>
  <si>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</si>
  <si>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重庆市江津田家炳中学校2025年部门国有资本经营预算收入支出预算表</t>
  </si>
  <si>
    <t>（备注：本单位无国有资本经营收支，故此表无数据。）</t>
  </si>
  <si>
    <t>表10</t>
  </si>
  <si>
    <t>重庆市江津田家炳中学校2025年部门政府采购预算明细表</t>
  </si>
  <si>
    <t>货物类</t>
  </si>
  <si>
    <t>工程类</t>
  </si>
  <si>
    <t>服务类</t>
  </si>
  <si>
    <t>表11</t>
  </si>
  <si>
    <t>重庆市江津田家炳中学校2025年部门整体绩效目标表</t>
  </si>
  <si>
    <t>编制部门
（单位）</t>
  </si>
  <si>
    <t>521-重庆市江津田家炳中学校</t>
  </si>
  <si>
    <t>财政归口科室</t>
  </si>
  <si>
    <t>教科文科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</si>
  <si>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</si>
  <si>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</si>
  <si>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</si>
  <si>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</si>
  <si>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</si>
  <si>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</si>
  <si>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负责实施初中和高中学历教育，促进基础教育发展。实施素质教育，提高教育质量。积极开展“培优补差”、“竞赛辅导”等活动，使学生在品德、智力、体质等方面全面发展。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</si>
  <si>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</si>
  <si>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</si>
  <si>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</si>
  <si>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</si>
  <si>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</si>
  <si>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</si>
  <si>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</si>
  <si>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</si>
  <si>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</si>
  <si>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</si>
  <si>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</si>
  <si>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≥</t>
  </si>
  <si>
    <t>人</t>
  </si>
  <si>
    <t>10</t>
  </si>
  <si>
    <t>是</t>
  </si>
  <si>
    <t>家访学生</t>
  </si>
  <si>
    <t>500</t>
  </si>
  <si>
    <t>人次</t>
  </si>
  <si>
    <t>否</t>
  </si>
  <si>
    <t>时效指标</t>
  </si>
  <si>
    <t>项目预算执行序时进度（11月）</t>
  </si>
  <si>
    <t>%</t>
  </si>
  <si>
    <t>效果指标</t>
  </si>
  <si>
    <t>绩效管理制度建设</t>
  </si>
  <si>
    <t>定性</t>
  </si>
  <si>
    <t>基本建立</t>
  </si>
  <si>
    <t>项</t>
  </si>
  <si>
    <t>5</t>
  </si>
  <si>
    <t>预决算差异率</t>
  </si>
  <si>
    <t>≤</t>
  </si>
  <si>
    <t>效益指标</t>
  </si>
  <si>
    <t>可持续发展指标</t>
  </si>
  <si>
    <t>改善办学条件</t>
  </si>
  <si>
    <t>25</t>
  </si>
  <si>
    <t>教师进修培训</t>
  </si>
  <si>
    <t>30</t>
  </si>
  <si>
    <t>满意度指标</t>
  </si>
  <si>
    <t>服务对象满意度指标</t>
  </si>
  <si>
    <t>学生家长满意度</t>
  </si>
  <si>
    <t>90</t>
  </si>
  <si>
    <t>办学质量社会好评率</t>
  </si>
  <si>
    <t>成本指标</t>
  </si>
  <si>
    <t>经济成本指标</t>
  </si>
  <si>
    <t>“三公经费”控制率</t>
  </si>
  <si>
    <t>一般性支出控制率</t>
  </si>
  <si>
    <t>表12</t>
  </si>
  <si>
    <t>重庆市江津田家炳中学校2025年部门重点专项绩效目标申报表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</si>
  <si>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</si>
  <si>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</si>
  <si>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</si>
  <si>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</si>
  <si>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</si>
  <si>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</si>
  <si>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</si>
  <si>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</si>
  <si>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</si>
  <si>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</si>
  <si>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</si>
  <si>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</si>
  <si>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备注：本部门无重点专项项目，故此表无数据。</t>
  </si>
  <si>
    <t>重庆市江津田家炳中学校2025年部门一般性项目绩效目标申报表   （二级项目）</t>
  </si>
  <si>
    <t>江津田家炳中学长赡人员生活补助</t>
  </si>
  <si>
    <t>重庆市江津区教育委员会</t>
  </si>
  <si>
    <t>对死亡教职工的遗属，达到文件要求条件的，经审核批准后发放每月生活补助。我校今年有2名遗属人员。</t>
  </si>
  <si>
    <t xml:space="preserve">  1．《关于完善机关事业单位工作人员遗属生活困难补助政策的通知》（渝人社发〔2018〕238号）
  2．转发《关于完善机关事业单位工作人员遗属生活困难补助政策的通知》（津人社发〔2018〕368号）</t>
  </si>
  <si>
    <t>按月支付遗属人员补助</t>
  </si>
  <si>
    <t>及时按照流程审批，按月支付。</t>
  </si>
  <si>
    <t>按时发放2人，共计发放6.84万元</t>
  </si>
  <si>
    <t>按时发放2人，共计发放2.28万元</t>
  </si>
  <si>
    <t>补助人数</t>
  </si>
  <si>
    <t>2</t>
  </si>
  <si>
    <t>20</t>
  </si>
  <si>
    <t>补助标准</t>
  </si>
  <si>
    <t>1822.18</t>
  </si>
  <si>
    <t>元/月</t>
  </si>
  <si>
    <t>补助到位时间</t>
  </si>
  <si>
    <t>天</t>
  </si>
  <si>
    <t>社会效益</t>
  </si>
  <si>
    <t>补助政策知晓率</t>
  </si>
  <si>
    <t>受益对象满意度</t>
  </si>
  <si>
    <t>95</t>
  </si>
  <si>
    <t>服务初中学生人数</t>
    <phoneticPr fontId="42" type="noConversion"/>
  </si>
  <si>
    <t>服务高中学生人数</t>
    <phoneticPr fontId="42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</si>
</sst>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;;"/>
    <numFmt numFmtId="178" formatCode="0.00_);[Red]\(0.00\)"/>
    <numFmt numFmtId="179" formatCode="#,##0.000000000000_ "/>
  </numFmts>
  <fonts count="43">
    <font>
      <sz val="11"/>
      <color theme="1"/>
      <name val="等线"/>
      <charset val="134"/>
      <scheme val="minor"/>
    </font>
    <font>
      <sz val="22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theme="1"/>
      <name val="方正仿宋_GBK"/>
      <charset val="134"/>
    </font>
    <font>
      <b/>
      <sz val="11"/>
      <color indexed="8"/>
      <name val="等线"/>
      <family val="3"/>
      <charset val="134"/>
      <scheme val="minor"/>
    </font>
    <font>
      <b/>
      <sz val="9"/>
      <name val="simhei"/>
      <charset val="134"/>
    </font>
    <font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9"/>
      <color rgb="FF000000"/>
      <name val="方正仿宋_GBK"/>
      <charset val="134"/>
    </font>
    <font>
      <b/>
      <sz val="14"/>
      <name val="宋体"/>
      <family val="3"/>
      <charset val="134"/>
    </font>
    <font>
      <sz val="12"/>
      <color rgb="FF000000"/>
      <name val="Times New Roman"/>
      <family val="1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方正仿宋_GBK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0" fillId="0" borderId="0"/>
    <xf numFmtId="0" fontId="23" fillId="0" borderId="0"/>
    <xf numFmtId="0" fontId="23" fillId="0" borderId="0"/>
    <xf numFmtId="0" fontId="23" fillId="0" borderId="0"/>
  </cellStyleXfs>
  <cellXfs count="26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9" fontId="8" fillId="0" borderId="1" xfId="1" applyNumberFormat="1" applyFont="1" applyFill="1" applyBorder="1" applyAlignment="1" applyProtection="1">
      <alignment vertical="center" wrapText="1"/>
    </xf>
    <xf numFmtId="9" fontId="7" fillId="0" borderId="1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6" xfId="1" applyNumberFormat="1" applyFont="1" applyFill="1" applyBorder="1" applyAlignment="1" applyProtection="1">
      <alignment horizontal="center" vertical="center" wrapText="1"/>
    </xf>
    <xf numFmtId="0" fontId="17" fillId="0" borderId="1" xfId="1" applyNumberFormat="1" applyFont="1" applyFill="1" applyBorder="1" applyAlignment="1" applyProtection="1">
      <alignment horizontal="center" vertical="center" wrapText="1"/>
    </xf>
    <xf numFmtId="176" fontId="17" fillId="0" borderId="1" xfId="1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 applyProtection="1">
      <alignment vertical="center" wrapText="1"/>
    </xf>
    <xf numFmtId="0" fontId="1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3" applyNumberFormat="1" applyFont="1" applyFill="1" applyAlignment="1" applyProtection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/>
    </xf>
    <xf numFmtId="0" fontId="0" fillId="0" borderId="1" xfId="0" applyBorder="1"/>
    <xf numFmtId="0" fontId="17" fillId="0" borderId="1" xfId="3" applyFont="1" applyFill="1" applyBorder="1" applyAlignment="1">
      <alignment horizontal="left" vertical="center" indent="2"/>
    </xf>
    <xf numFmtId="0" fontId="0" fillId="0" borderId="1" xfId="0" applyBorder="1" applyAlignment="1">
      <alignment vertical="center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22" fillId="0" borderId="0" xfId="4" applyFont="1"/>
    <xf numFmtId="0" fontId="7" fillId="0" borderId="0" xfId="4" applyFont="1"/>
    <xf numFmtId="0" fontId="23" fillId="0" borderId="0" xfId="4"/>
    <xf numFmtId="0" fontId="3" fillId="0" borderId="0" xfId="4" applyNumberFormat="1" applyFont="1" applyFill="1" applyAlignment="1" applyProtection="1">
      <alignment horizontal="left" vertical="center"/>
    </xf>
    <xf numFmtId="0" fontId="24" fillId="0" borderId="0" xfId="4" applyFont="1" applyAlignment="1">
      <alignment horizontal="right"/>
    </xf>
    <xf numFmtId="0" fontId="25" fillId="0" borderId="0" xfId="4" applyFont="1" applyAlignment="1">
      <alignment horizontal="centerContinuous"/>
    </xf>
    <xf numFmtId="0" fontId="7" fillId="0" borderId="0" xfId="4" applyFont="1" applyFill="1" applyAlignment="1">
      <alignment horizontal="centerContinuous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1" xfId="2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vertical="center"/>
    </xf>
    <xf numFmtId="4" fontId="27" fillId="0" borderId="1" xfId="2" applyNumberFormat="1" applyFont="1" applyFill="1" applyBorder="1" applyAlignment="1">
      <alignment vertical="center"/>
    </xf>
    <xf numFmtId="0" fontId="27" fillId="0" borderId="1" xfId="2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shrinkToFit="1"/>
    </xf>
    <xf numFmtId="0" fontId="8" fillId="0" borderId="0" xfId="4" applyFont="1" applyFill="1"/>
    <xf numFmtId="0" fontId="23" fillId="0" borderId="0" xfId="4" applyFill="1"/>
    <xf numFmtId="0" fontId="22" fillId="0" borderId="0" xfId="4" applyFont="1" applyFill="1"/>
    <xf numFmtId="0" fontId="5" fillId="0" borderId="0" xfId="4" applyFont="1" applyFill="1" applyAlignment="1">
      <alignment horizontal="centerContinuous"/>
    </xf>
    <xf numFmtId="0" fontId="28" fillId="0" borderId="0" xfId="4" applyFont="1" applyFill="1" applyAlignment="1">
      <alignment horizontal="centerContinuous"/>
    </xf>
    <xf numFmtId="0" fontId="25" fillId="0" borderId="0" xfId="4" applyFont="1" applyFill="1" applyAlignment="1">
      <alignment horizontal="centerContinuous"/>
    </xf>
    <xf numFmtId="0" fontId="11" fillId="0" borderId="0" xfId="4" applyFont="1"/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/>
    </xf>
    <xf numFmtId="4" fontId="17" fillId="0" borderId="1" xfId="4" applyNumberFormat="1" applyFont="1" applyFill="1" applyBorder="1" applyAlignment="1" applyProtection="1">
      <alignment vertical="center"/>
    </xf>
    <xf numFmtId="4" fontId="17" fillId="0" borderId="1" xfId="4" applyNumberFormat="1" applyFont="1" applyFill="1" applyBorder="1" applyAlignment="1" applyProtection="1">
      <alignment horizontal="right" vertical="center" wrapText="1"/>
    </xf>
    <xf numFmtId="0" fontId="24" fillId="0" borderId="0" xfId="4" applyFont="1" applyAlignment="1">
      <alignment horizontal="center" vertical="center"/>
    </xf>
    <xf numFmtId="0" fontId="17" fillId="0" borderId="0" xfId="4" applyFont="1" applyAlignment="1">
      <alignment horizontal="right"/>
    </xf>
    <xf numFmtId="0" fontId="7" fillId="0" borderId="17" xfId="4" applyNumberFormat="1" applyFont="1" applyFill="1" applyBorder="1" applyAlignment="1" applyProtection="1">
      <alignment horizontal="center" vertical="center"/>
    </xf>
    <xf numFmtId="0" fontId="7" fillId="0" borderId="18" xfId="4" applyNumberFormat="1" applyFont="1" applyFill="1" applyBorder="1" applyAlignment="1" applyProtection="1">
      <alignment horizontal="center" vertical="center" wrapText="1"/>
    </xf>
    <xf numFmtId="0" fontId="29" fillId="0" borderId="0" xfId="4" applyFont="1"/>
    <xf numFmtId="0" fontId="24" fillId="0" borderId="0" xfId="4" applyFont="1" applyAlignment="1">
      <alignment horizontal="right" vertical="center"/>
    </xf>
    <xf numFmtId="49" fontId="29" fillId="0" borderId="0" xfId="4" applyNumberFormat="1" applyFont="1" applyFill="1" applyAlignment="1" applyProtection="1">
      <alignment horizontal="centerContinuous"/>
    </xf>
    <xf numFmtId="0" fontId="29" fillId="0" borderId="0" xfId="4" applyNumberFormat="1" applyFont="1" applyFill="1" applyAlignment="1" applyProtection="1">
      <alignment horizontal="centerContinuous"/>
    </xf>
    <xf numFmtId="0" fontId="25" fillId="0" borderId="0" xfId="4" applyNumberFormat="1" applyFont="1" applyFill="1" applyAlignment="1" applyProtection="1">
      <alignment horizontal="centerContinuous"/>
    </xf>
    <xf numFmtId="0" fontId="17" fillId="0" borderId="0" xfId="4" applyFont="1" applyFill="1"/>
    <xf numFmtId="0" fontId="17" fillId="0" borderId="0" xfId="4" applyFont="1"/>
    <xf numFmtId="0" fontId="17" fillId="0" borderId="0" xfId="4" applyFont="1" applyAlignment="1">
      <alignment horizontal="right" vertical="center"/>
    </xf>
    <xf numFmtId="0" fontId="11" fillId="0" borderId="0" xfId="4" applyFont="1" applyFill="1"/>
    <xf numFmtId="49" fontId="27" fillId="0" borderId="1" xfId="4" applyNumberFormat="1" applyFont="1" applyFill="1" applyBorder="1" applyAlignment="1" applyProtection="1">
      <alignment vertical="center"/>
    </xf>
    <xf numFmtId="177" fontId="27" fillId="0" borderId="1" xfId="4" applyNumberFormat="1" applyFont="1" applyFill="1" applyBorder="1" applyAlignment="1" applyProtection="1">
      <alignment vertical="center"/>
    </xf>
    <xf numFmtId="4" fontId="17" fillId="0" borderId="1" xfId="4" applyNumberFormat="1" applyFont="1" applyFill="1" applyBorder="1" applyAlignment="1">
      <alignment horizontal="right" vertical="center" wrapText="1"/>
    </xf>
    <xf numFmtId="178" fontId="23" fillId="0" borderId="0" xfId="4" applyNumberFormat="1" applyFill="1"/>
    <xf numFmtId="0" fontId="29" fillId="0" borderId="0" xfId="4" applyFont="1" applyAlignment="1">
      <alignment horizontal="centerContinuous"/>
    </xf>
    <xf numFmtId="178" fontId="29" fillId="0" borderId="0" xfId="4" applyNumberFormat="1" applyFont="1" applyFill="1" applyAlignment="1">
      <alignment horizontal="centerContinuous"/>
    </xf>
    <xf numFmtId="178" fontId="25" fillId="0" borderId="0" xfId="4" applyNumberFormat="1" applyFont="1" applyFill="1" applyAlignment="1">
      <alignment horizontal="centerContinuous"/>
    </xf>
    <xf numFmtId="178" fontId="17" fillId="0" borderId="0" xfId="4" applyNumberFormat="1" applyFont="1" applyFill="1"/>
    <xf numFmtId="0" fontId="17" fillId="0" borderId="0" xfId="4" applyNumberFormat="1" applyFont="1" applyFill="1" applyAlignment="1" applyProtection="1">
      <alignment horizontal="right"/>
    </xf>
    <xf numFmtId="178" fontId="7" fillId="0" borderId="1" xfId="4" applyNumberFormat="1" applyFont="1" applyFill="1" applyBorder="1" applyAlignment="1" applyProtection="1">
      <alignment horizontal="right" vertical="center"/>
    </xf>
    <xf numFmtId="0" fontId="7" fillId="0" borderId="12" xfId="4" applyNumberFormat="1" applyFont="1" applyFill="1" applyBorder="1" applyAlignment="1" applyProtection="1">
      <alignment horizontal="right" vertical="center"/>
    </xf>
    <xf numFmtId="4" fontId="7" fillId="0" borderId="12" xfId="4" applyNumberFormat="1" applyFont="1" applyFill="1" applyBorder="1" applyAlignment="1" applyProtection="1">
      <alignment horizontal="right" vertical="center"/>
    </xf>
    <xf numFmtId="178" fontId="17" fillId="0" borderId="1" xfId="4" applyNumberFormat="1" applyFont="1" applyFill="1" applyBorder="1" applyAlignment="1" applyProtection="1">
      <alignment horizontal="right" vertical="center"/>
    </xf>
    <xf numFmtId="4" fontId="17" fillId="0" borderId="1" xfId="4" applyNumberFormat="1" applyFont="1" applyFill="1" applyBorder="1" applyAlignment="1" applyProtection="1">
      <alignment horizontal="right" vertical="center"/>
    </xf>
    <xf numFmtId="0" fontId="11" fillId="0" borderId="0" xfId="3" applyFont="1"/>
    <xf numFmtId="0" fontId="29" fillId="0" borderId="0" xfId="3" applyFont="1"/>
    <xf numFmtId="0" fontId="23" fillId="0" borderId="0" xfId="3" applyAlignment="1">
      <alignment wrapText="1"/>
    </xf>
    <xf numFmtId="0" fontId="23" fillId="0" borderId="0" xfId="3"/>
    <xf numFmtId="0" fontId="11" fillId="0" borderId="0" xfId="3" applyFont="1" applyAlignment="1">
      <alignment wrapText="1"/>
    </xf>
    <xf numFmtId="0" fontId="29" fillId="0" borderId="0" xfId="3" applyNumberFormat="1" applyFont="1" applyFill="1" applyAlignment="1" applyProtection="1">
      <alignment horizontal="centerContinuous"/>
    </xf>
    <xf numFmtId="0" fontId="29" fillId="0" borderId="0" xfId="3" applyFont="1" applyAlignment="1">
      <alignment horizontal="centerContinuous"/>
    </xf>
    <xf numFmtId="0" fontId="11" fillId="0" borderId="0" xfId="3" applyFont="1" applyFill="1" applyAlignment="1">
      <alignment wrapText="1"/>
    </xf>
    <xf numFmtId="0" fontId="17" fillId="0" borderId="0" xfId="3" applyFont="1" applyFill="1" applyAlignment="1">
      <alignment wrapText="1"/>
    </xf>
    <xf numFmtId="0" fontId="17" fillId="0" borderId="0" xfId="3" applyFont="1" applyAlignment="1">
      <alignment wrapText="1"/>
    </xf>
    <xf numFmtId="0" fontId="17" fillId="0" borderId="0" xfId="3" applyNumberFormat="1" applyFont="1" applyFill="1" applyAlignment="1" applyProtection="1">
      <alignment horizontal="right"/>
    </xf>
    <xf numFmtId="0" fontId="9" fillId="0" borderId="12" xfId="3" applyNumberFormat="1" applyFont="1" applyFill="1" applyBorder="1" applyAlignment="1" applyProtection="1">
      <alignment horizontal="center" vertical="center" wrapText="1"/>
    </xf>
    <xf numFmtId="0" fontId="30" fillId="0" borderId="12" xfId="3" applyFont="1" applyBorder="1" applyAlignment="1">
      <alignment horizontal="left" vertical="center"/>
    </xf>
    <xf numFmtId="4" fontId="30" fillId="0" borderId="14" xfId="3" applyNumberFormat="1" applyFont="1" applyFill="1" applyBorder="1" applyAlignment="1">
      <alignment horizontal="right" vertical="center" wrapText="1"/>
    </xf>
    <xf numFmtId="4" fontId="30" fillId="0" borderId="12" xfId="3" applyNumberFormat="1" applyFont="1" applyBorder="1" applyAlignment="1">
      <alignment horizontal="left" vertical="center"/>
    </xf>
    <xf numFmtId="4" fontId="17" fillId="0" borderId="12" xfId="3" applyNumberFormat="1" applyFont="1" applyBorder="1" applyAlignment="1">
      <alignment horizontal="right" vertical="center"/>
    </xf>
    <xf numFmtId="0" fontId="27" fillId="0" borderId="2" xfId="3" applyFont="1" applyFill="1" applyBorder="1" applyAlignment="1">
      <alignment horizontal="left" vertical="center"/>
    </xf>
    <xf numFmtId="4" fontId="27" fillId="0" borderId="8" xfId="3" applyNumberFormat="1" applyFont="1" applyFill="1" applyBorder="1" applyAlignment="1" applyProtection="1">
      <alignment horizontal="right" vertical="center" wrapText="1"/>
    </xf>
    <xf numFmtId="4" fontId="17" fillId="0" borderId="1" xfId="3" applyNumberFormat="1" applyFont="1" applyBorder="1" applyAlignment="1">
      <alignment horizontal="right" vertical="center" wrapText="1"/>
    </xf>
    <xf numFmtId="4" fontId="27" fillId="0" borderId="1" xfId="3" applyNumberFormat="1" applyFont="1" applyFill="1" applyBorder="1" applyAlignment="1" applyProtection="1">
      <alignment horizontal="right" vertical="center" wrapText="1"/>
    </xf>
    <xf numFmtId="0" fontId="27" fillId="0" borderId="2" xfId="3" applyFont="1" applyBorder="1" applyAlignment="1">
      <alignment horizontal="left" vertical="center"/>
    </xf>
    <xf numFmtId="4" fontId="27" fillId="0" borderId="12" xfId="3" applyNumberFormat="1" applyFont="1" applyFill="1" applyBorder="1" applyAlignment="1" applyProtection="1">
      <alignment horizontal="right" vertical="center" wrapText="1"/>
    </xf>
    <xf numFmtId="0" fontId="30" fillId="0" borderId="1" xfId="3" applyFont="1" applyFill="1" applyBorder="1" applyAlignment="1">
      <alignment horizontal="left" vertical="center"/>
    </xf>
    <xf numFmtId="4" fontId="27" fillId="0" borderId="14" xfId="3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left" vertical="center" shrinkToFit="1"/>
    </xf>
    <xf numFmtId="0" fontId="27" fillId="0" borderId="1" xfId="3" applyFont="1" applyBorder="1" applyAlignment="1">
      <alignment horizontal="center" vertical="center"/>
    </xf>
    <xf numFmtId="4" fontId="27" fillId="0" borderId="1" xfId="3" applyNumberFormat="1" applyFont="1" applyBorder="1" applyAlignment="1">
      <alignment horizontal="center" vertical="center"/>
    </xf>
    <xf numFmtId="0" fontId="11" fillId="0" borderId="1" xfId="3" applyFont="1" applyBorder="1"/>
    <xf numFmtId="4" fontId="17" fillId="0" borderId="1" xfId="3" applyNumberFormat="1" applyFont="1" applyFill="1" applyBorder="1" applyAlignment="1">
      <alignment horizontal="right" vertical="center" wrapText="1"/>
    </xf>
    <xf numFmtId="0" fontId="8" fillId="0" borderId="1" xfId="3" applyFont="1" applyBorder="1"/>
    <xf numFmtId="4" fontId="17" fillId="0" borderId="1" xfId="3" applyNumberFormat="1" applyFont="1" applyFill="1" applyBorder="1" applyAlignment="1" applyProtection="1">
      <alignment horizontal="right" vertical="center"/>
    </xf>
    <xf numFmtId="4" fontId="17" fillId="0" borderId="1" xfId="3" applyNumberFormat="1" applyFont="1" applyBorder="1" applyAlignment="1">
      <alignment horizontal="right" vertical="center"/>
    </xf>
    <xf numFmtId="0" fontId="31" fillId="0" borderId="1" xfId="3" applyFont="1" applyBorder="1" applyAlignment="1">
      <alignment horizontal="center" vertical="center"/>
    </xf>
    <xf numFmtId="4" fontId="31" fillId="0" borderId="1" xfId="3" applyNumberFormat="1" applyFont="1" applyBorder="1" applyAlignment="1">
      <alignment horizontal="center" vertical="center"/>
    </xf>
    <xf numFmtId="4" fontId="17" fillId="0" borderId="1" xfId="3" applyNumberFormat="1" applyFont="1" applyFill="1" applyBorder="1" applyAlignment="1">
      <alignment horizontal="right" vertical="center"/>
    </xf>
    <xf numFmtId="0" fontId="26" fillId="0" borderId="1" xfId="3" applyFont="1" applyBorder="1" applyAlignment="1">
      <alignment horizontal="center" vertical="center"/>
    </xf>
    <xf numFmtId="4" fontId="26" fillId="0" borderId="1" xfId="3" applyNumberFormat="1" applyFont="1" applyFill="1" applyBorder="1" applyAlignment="1">
      <alignment horizontal="center" vertical="center"/>
    </xf>
    <xf numFmtId="0" fontId="11" fillId="0" borderId="0" xfId="3" applyFont="1" applyFill="1"/>
    <xf numFmtId="0" fontId="32" fillId="0" borderId="0" xfId="4" applyFont="1" applyFill="1" applyAlignment="1">
      <alignment horizontal="centerContinuous"/>
    </xf>
    <xf numFmtId="0" fontId="23" fillId="0" borderId="0" xfId="4" applyFill="1" applyAlignment="1">
      <alignment horizontal="centerContinuous"/>
    </xf>
    <xf numFmtId="0" fontId="23" fillId="0" borderId="0" xfId="4" applyAlignment="1">
      <alignment horizontal="centerContinuous"/>
    </xf>
    <xf numFmtId="0" fontId="32" fillId="0" borderId="0" xfId="4" applyNumberFormat="1" applyFont="1" applyFill="1" applyAlignment="1" applyProtection="1">
      <alignment horizontal="centerContinuous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shrinkToFit="1"/>
    </xf>
    <xf numFmtId="0" fontId="23" fillId="0" borderId="0" xfId="4" applyAlignment="1">
      <alignment horizontal="right"/>
    </xf>
    <xf numFmtId="0" fontId="3" fillId="0" borderId="0" xfId="4" applyNumberFormat="1" applyFont="1" applyFill="1" applyAlignment="1" applyProtection="1">
      <alignment horizontal="centerContinuous"/>
    </xf>
    <xf numFmtId="0" fontId="7" fillId="0" borderId="0" xfId="4" applyNumberFormat="1" applyFont="1" applyFill="1" applyAlignment="1" applyProtection="1">
      <alignment horizontal="centerContinuous"/>
    </xf>
    <xf numFmtId="0" fontId="34" fillId="0" borderId="19" xfId="0" applyFont="1" applyBorder="1" applyAlignment="1">
      <alignment horizontal="left" vertical="center"/>
    </xf>
    <xf numFmtId="0" fontId="34" fillId="0" borderId="19" xfId="0" applyFont="1" applyBorder="1" applyAlignment="1">
      <alignment vertical="center"/>
    </xf>
    <xf numFmtId="4" fontId="17" fillId="0" borderId="1" xfId="4" applyNumberFormat="1" applyFont="1" applyFill="1" applyBorder="1" applyAlignment="1" applyProtection="1">
      <alignment horizontal="center" vertical="center" wrapText="1"/>
    </xf>
    <xf numFmtId="0" fontId="11" fillId="0" borderId="0" xfId="4" applyFont="1" applyFill="1" applyAlignment="1">
      <alignment horizontal="right" vertical="center"/>
    </xf>
    <xf numFmtId="0" fontId="11" fillId="0" borderId="0" xfId="4" applyFont="1" applyFill="1" applyAlignment="1">
      <alignment vertical="center"/>
    </xf>
    <xf numFmtId="0" fontId="29" fillId="0" borderId="0" xfId="4" applyFont="1" applyFill="1" applyAlignment="1">
      <alignment horizontal="centerContinuous" vertical="center"/>
    </xf>
    <xf numFmtId="0" fontId="29" fillId="0" borderId="0" xfId="4" applyFont="1" applyFill="1" applyAlignment="1">
      <alignment vertical="center"/>
    </xf>
    <xf numFmtId="0" fontId="35" fillId="0" borderId="0" xfId="4" applyFont="1" applyFill="1" applyAlignment="1">
      <alignment horizontal="centerContinuous" vertical="center"/>
    </xf>
    <xf numFmtId="0" fontId="11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vertical="center"/>
    </xf>
    <xf numFmtId="0" fontId="7" fillId="0" borderId="12" xfId="4" applyNumberFormat="1" applyFont="1" applyFill="1" applyBorder="1" applyAlignment="1" applyProtection="1">
      <alignment horizontal="centerContinuous" vertical="center" wrapText="1"/>
    </xf>
    <xf numFmtId="4" fontId="36" fillId="0" borderId="19" xfId="0" applyNumberFormat="1" applyFont="1" applyBorder="1" applyAlignment="1">
      <alignment horizontal="right" vertical="center"/>
    </xf>
    <xf numFmtId="0" fontId="23" fillId="0" borderId="1" xfId="4" applyBorder="1"/>
    <xf numFmtId="4" fontId="17" fillId="0" borderId="4" xfId="4" applyNumberFormat="1" applyFont="1" applyBorder="1" applyAlignment="1">
      <alignment vertical="center" wrapText="1"/>
    </xf>
    <xf numFmtId="4" fontId="17" fillId="0" borderId="8" xfId="4" applyNumberFormat="1" applyFont="1" applyFill="1" applyBorder="1" applyAlignment="1" applyProtection="1">
      <alignment horizontal="right" vertical="center" wrapText="1"/>
    </xf>
    <xf numFmtId="0" fontId="17" fillId="0" borderId="2" xfId="4" applyFont="1" applyFill="1" applyBorder="1" applyAlignment="1">
      <alignment vertical="center"/>
    </xf>
    <xf numFmtId="4" fontId="17" fillId="0" borderId="12" xfId="4" applyNumberFormat="1" applyFont="1" applyFill="1" applyBorder="1" applyAlignment="1" applyProtection="1">
      <alignment horizontal="right" vertical="center" wrapText="1"/>
    </xf>
    <xf numFmtId="0" fontId="17" fillId="0" borderId="4" xfId="4" applyFont="1" applyBorder="1" applyAlignment="1">
      <alignment vertical="center" wrapText="1"/>
    </xf>
    <xf numFmtId="0" fontId="17" fillId="0" borderId="1" xfId="4" applyFont="1" applyBorder="1"/>
    <xf numFmtId="0" fontId="17" fillId="0" borderId="1" xfId="4" applyFont="1" applyFill="1" applyBorder="1" applyAlignment="1">
      <alignment vertical="center" wrapText="1"/>
    </xf>
    <xf numFmtId="4" fontId="17" fillId="0" borderId="1" xfId="4" applyNumberFormat="1" applyFont="1" applyBorder="1" applyAlignment="1">
      <alignment vertical="center" wrapText="1"/>
    </xf>
    <xf numFmtId="0" fontId="26" fillId="0" borderId="1" xfId="4" applyNumberFormat="1" applyFont="1" applyFill="1" applyBorder="1" applyAlignment="1" applyProtection="1">
      <alignment horizontal="center" vertical="center"/>
    </xf>
    <xf numFmtId="4" fontId="26" fillId="0" borderId="8" xfId="4" applyNumberFormat="1" applyFont="1" applyFill="1" applyBorder="1" applyAlignment="1">
      <alignment horizontal="right" vertical="center" wrapText="1"/>
    </xf>
    <xf numFmtId="0" fontId="26" fillId="0" borderId="1" xfId="4" applyNumberFormat="1" applyFont="1" applyFill="1" applyBorder="1" applyAlignment="1" applyProtection="1">
      <alignment horizontal="center" vertical="center" wrapText="1"/>
    </xf>
    <xf numFmtId="4" fontId="27" fillId="0" borderId="1" xfId="0" applyNumberFormat="1" applyFont="1" applyFill="1" applyBorder="1" applyAlignment="1">
      <alignment horizontal="right" vertical="center" shrinkToFit="1"/>
    </xf>
    <xf numFmtId="0" fontId="26" fillId="0" borderId="1" xfId="4" applyFont="1" applyFill="1" applyBorder="1" applyAlignment="1">
      <alignment horizontal="center" vertical="center"/>
    </xf>
    <xf numFmtId="4" fontId="26" fillId="0" borderId="12" xfId="4" applyNumberFormat="1" applyFont="1" applyFill="1" applyBorder="1" applyAlignment="1">
      <alignment horizontal="right" vertical="center" wrapText="1"/>
    </xf>
    <xf numFmtId="0" fontId="26" fillId="0" borderId="1" xfId="4" applyFont="1" applyFill="1" applyBorder="1" applyAlignment="1">
      <alignment horizontal="center" vertical="center" wrapText="1"/>
    </xf>
    <xf numFmtId="4" fontId="26" fillId="0" borderId="1" xfId="4" applyNumberFormat="1" applyFont="1" applyFill="1" applyBorder="1" applyAlignment="1">
      <alignment horizontal="right" vertical="center" wrapText="1"/>
    </xf>
    <xf numFmtId="179" fontId="23" fillId="0" borderId="0" xfId="4" applyNumberFormat="1" applyFill="1"/>
    <xf numFmtId="0" fontId="29" fillId="0" borderId="0" xfId="4" applyFont="1" applyFill="1"/>
    <xf numFmtId="0" fontId="0" fillId="0" borderId="0" xfId="0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37" fillId="0" borderId="0" xfId="0" applyFont="1" applyAlignment="1">
      <alignment horizont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4" applyFont="1" applyBorder="1" applyAlignment="1">
      <alignment horizontal="right" vertical="center" wrapText="1"/>
    </xf>
    <xf numFmtId="0" fontId="29" fillId="0" borderId="0" xfId="4" applyNumberFormat="1" applyFont="1" applyFill="1" applyAlignment="1" applyProtection="1">
      <alignment horizont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/>
    </xf>
    <xf numFmtId="0" fontId="7" fillId="0" borderId="11" xfId="4" applyNumberFormat="1" applyFont="1" applyFill="1" applyBorder="1" applyAlignment="1" applyProtection="1">
      <alignment horizontal="center" vertical="center"/>
    </xf>
    <xf numFmtId="178" fontId="7" fillId="0" borderId="3" xfId="4" applyNumberFormat="1" applyFont="1" applyFill="1" applyBorder="1" applyAlignment="1" applyProtection="1">
      <alignment horizontal="center" vertical="center"/>
    </xf>
    <xf numFmtId="178" fontId="7" fillId="0" borderId="1" xfId="4" applyNumberFormat="1" applyFont="1" applyFill="1" applyBorder="1" applyAlignment="1" applyProtection="1">
      <alignment horizontal="center" vertical="center"/>
    </xf>
    <xf numFmtId="49" fontId="7" fillId="0" borderId="2" xfId="4" applyNumberFormat="1" applyFont="1" applyFill="1" applyBorder="1" applyAlignment="1" applyProtection="1">
      <alignment horizontal="center" vertical="center"/>
    </xf>
    <xf numFmtId="49" fontId="7" fillId="0" borderId="4" xfId="4" applyNumberFormat="1" applyFont="1" applyFill="1" applyBorder="1" applyAlignment="1" applyProtection="1">
      <alignment horizontal="center" vertical="center"/>
    </xf>
    <xf numFmtId="0" fontId="7" fillId="0" borderId="2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8" xfId="4" applyNumberFormat="1" applyFont="1" applyFill="1" applyBorder="1" applyAlignment="1" applyProtection="1">
      <alignment horizontal="center" vertical="center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0" fontId="7" fillId="0" borderId="8" xfId="4" applyNumberFormat="1" applyFont="1" applyFill="1" applyBorder="1" applyAlignment="1" applyProtection="1">
      <alignment horizontal="center" vertical="center" wrapText="1"/>
    </xf>
    <xf numFmtId="0" fontId="7" fillId="0" borderId="10" xfId="4" applyNumberFormat="1" applyFont="1" applyFill="1" applyBorder="1" applyAlignment="1" applyProtection="1">
      <alignment horizontal="center" vertical="center"/>
    </xf>
    <xf numFmtId="0" fontId="7" fillId="0" borderId="6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 shrinkToFit="1"/>
    </xf>
    <xf numFmtId="0" fontId="21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5" xfId="4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17" fillId="0" borderId="2" xfId="1" applyNumberFormat="1" applyFont="1" applyFill="1" applyBorder="1" applyAlignment="1" applyProtection="1">
      <alignment horizontal="left" vertical="center" wrapText="1"/>
    </xf>
    <xf numFmtId="0" fontId="17" fillId="0" borderId="3" xfId="1" applyNumberFormat="1" applyFont="1" applyFill="1" applyBorder="1" applyAlignment="1" applyProtection="1">
      <alignment horizontal="left" vertical="center" wrapText="1"/>
    </xf>
    <xf numFmtId="0" fontId="17" fillId="0" borderId="4" xfId="1" applyNumberFormat="1" applyFont="1" applyFill="1" applyBorder="1" applyAlignment="1" applyProtection="1">
      <alignment horizontal="left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14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right" vertical="center" wrapText="1"/>
    </xf>
    <xf numFmtId="0" fontId="17" fillId="0" borderId="2" xfId="1" applyNumberFormat="1" applyFont="1" applyFill="1" applyBorder="1" applyAlignment="1" applyProtection="1">
      <alignment horizontal="center" vertical="center" wrapText="1"/>
    </xf>
    <xf numFmtId="0" fontId="17" fillId="0" borderId="3" xfId="1" applyNumberFormat="1" applyFont="1" applyFill="1" applyBorder="1" applyAlignment="1" applyProtection="1">
      <alignment horizontal="center" vertical="center" wrapText="1"/>
    </xf>
    <xf numFmtId="0" fontId="17" fillId="0" borderId="5" xfId="1" applyNumberFormat="1" applyFont="1" applyFill="1" applyBorder="1" applyAlignment="1" applyProtection="1">
      <alignment horizontal="center" vertical="center" wrapText="1"/>
    </xf>
    <xf numFmtId="0" fontId="17" fillId="0" borderId="6" xfId="1" applyNumberFormat="1" applyFont="1" applyFill="1" applyBorder="1" applyAlignment="1" applyProtection="1">
      <alignment horizontal="center" vertical="center" wrapText="1"/>
    </xf>
    <xf numFmtId="0" fontId="17" fillId="0" borderId="7" xfId="1" applyNumberFormat="1" applyFont="1" applyFill="1" applyBorder="1" applyAlignment="1" applyProtection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0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1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9" xfId="1" applyNumberFormat="1" applyFont="1" applyFill="1" applyBorder="1" applyAlignment="1" applyProtection="1">
      <alignment horizontal="center" vertical="center" wrapText="1"/>
    </xf>
    <xf numFmtId="0" fontId="8" fillId="0" borderId="10" xfId="1" applyNumberFormat="1" applyFont="1" applyFill="1" applyBorder="1" applyAlignment="1" applyProtection="1">
      <alignment horizontal="center"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0" fontId="8" fillId="0" borderId="4" xfId="1" applyNumberFormat="1" applyFont="1" applyFill="1" applyBorder="1" applyAlignment="1" applyProtection="1">
      <alignment horizontal="left" vertical="center" wrapTex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3"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9" hidden="1" customWidth="1"/>
    <col min="2" max="2" width="15.375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75" customWidth="1"/>
  </cols>
  <sheetData>
    <row r="2" spans="1:9" ht="24.75" customHeight="1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spans="1:9" ht="23.25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spans="1:9" ht="23.25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spans="1:9" ht="23.25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spans="1:9" ht="23.25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spans="1:9" ht="23.25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spans="1:9" ht="23.25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spans="1:9" ht="23.25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spans="1:9" ht="23.25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spans="1:9" ht="23.25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spans="1:9" ht="23.25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spans="1:9" ht="23.25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spans="1:9" ht="23.25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spans="1:9" ht="23.25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spans="1:9" ht="23.25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spans="1:9" ht="23.25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spans="1:9" ht="23.25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spans="1:9" ht="23.25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spans="1:9" ht="23.25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spans="1:9" ht="23.25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spans="1:9" ht="23.25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spans="1:9" ht="23.25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spans="1:9" ht="23.25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spans="1:9" ht="23.25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spans="1:9" ht="23.25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spans="1:9" ht="23.25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spans="1:9" ht="23.25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spans="1:9" ht="23.25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spans="1:9" ht="23.25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spans="1:9" ht="23.25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spans="1:9" ht="23.25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spans="1:9" ht="23.25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spans="1:9" ht="23.25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spans="1:9" ht="23.25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spans="1:9" ht="23.25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spans="1:9" ht="23.25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spans="1:9" ht="23.25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spans="1:9" ht="23.25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spans="1:9" ht="23.25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spans="1:9" ht="23.25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spans="1:9" ht="23.25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spans="1:9" ht="23.25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spans="1:9" ht="23.25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spans="1:9" ht="23.25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spans="1:9" ht="23.25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spans="1:9" ht="23.25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spans="1:9" ht="23.25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spans="1:9" ht="23.25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spans="1:9" ht="23.25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spans="1:9" ht="23.25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spans="1:9" ht="23.25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spans="1:9" ht="23.25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spans="1:9" ht="23.25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spans="1:9" ht="23.25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spans="1:9" ht="23.25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spans="1:9" ht="23.25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spans="1:9" ht="23.25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spans="1:9" ht="23.25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spans="1:9" ht="23.25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spans="1:9" ht="23.25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spans="1:9" ht="23.25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spans="1:9" ht="23.25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spans="1:9" ht="23.25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spans="1:9" ht="23.25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spans="1:9" ht="23.25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spans="1:9" ht="23.25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spans="1:9" ht="23.25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spans="1:9" ht="23.25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spans="1:9" ht="23.25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spans="1:9" ht="23.25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spans="1:9" ht="23.25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spans="1:9" ht="23.25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spans="1:9" ht="23.25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spans="1:9" ht="23.25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spans="1:9" ht="23.25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spans="1:9" ht="23.25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spans="1:9" ht="23.25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spans="1:9" ht="23.25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spans="1:9" ht="23.25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spans="1:9" ht="23.25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spans="1:9" ht="23.25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spans="1:9" ht="23.25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spans="1:9" ht="23.25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spans="1:9" ht="23.25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spans="1:9" ht="23.25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spans="1:9" ht="23.25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spans="1:9" ht="23.25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spans="1:9" ht="23.25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spans="1:9" ht="23.25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spans="1:9" ht="23.25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spans="1:9" ht="23.25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spans="1:9" ht="23.25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spans="1:9" ht="23.25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spans="1:9" ht="23.25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spans="1:9" ht="23.25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spans="1:9" ht="23.25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spans="1:9" ht="23.25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spans="1:9" ht="23.25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spans="1:9" ht="23.25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spans="1:9" ht="23.25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spans="1:9" ht="23.25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spans="1:9" ht="23.25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spans="1:9" ht="23.25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spans="1:9" ht="23.25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spans="1:9" ht="23.25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spans="1:9" ht="23.25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spans="1:9" ht="23.25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spans="1:9" ht="23.25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spans="1:9" ht="23.25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spans="1:9" ht="23.25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spans="1:9" ht="23.25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spans="1:9" ht="23.25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spans="1:9" ht="23.25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spans="1:9" ht="23.25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spans="1:9" ht="23.25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spans="1:9" ht="23.25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spans="1:9" ht="23.25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spans="1:9" ht="23.25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spans="1:9" ht="23.25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spans="1:9" ht="23.25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spans="1:9" ht="23.25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spans="1:9" ht="23.25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spans="1:9" ht="23.25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spans="1:9" ht="23.25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spans="1:9" ht="23.25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spans="1:9" ht="23.25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spans="1:9" ht="23.25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spans="1:9" ht="23.25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spans="1:9" ht="23.25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spans="1:9" ht="23.25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spans="1:9" ht="23.25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spans="1:9" ht="23.25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spans="1:9" ht="23.25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spans="1:9" ht="23.25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spans="1:9" ht="23.25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spans="1:9" ht="23.25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spans="1:9" ht="23.25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spans="1:9" ht="23.25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spans="1:9" ht="23.25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spans="1:9" ht="23.25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spans="1:9" ht="23.25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spans="1:9" ht="23.25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spans="1:9" ht="23.25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spans="1:9" ht="23.25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spans="1:9" ht="23.25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spans="1:9" ht="23.25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spans="1:9" ht="23.25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spans="1:9" ht="23.25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spans="1:9" ht="23.25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spans="1:9" ht="23.25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spans="1:9" ht="23.25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spans="1:9" ht="23.25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spans="1:9" ht="23.25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spans="1:9" ht="23.25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spans="1:9" ht="23.25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spans="1:9" ht="23.25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spans="1:9" ht="23.25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spans="1:9" ht="23.25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spans="1:9" ht="23.25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spans="1:9" ht="23.25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spans="1:9" ht="23.25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spans="1:9" ht="23.25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spans="1:9" ht="23.25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spans="1:9" ht="23.25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spans="1:9" ht="23.25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spans="1:9" ht="23.25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spans="1:9" ht="23.25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spans="1:9" ht="23.25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spans="1:9" ht="23.25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spans="1:9" ht="23.25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spans="1:9" ht="23.25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spans="1:9" ht="23.25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spans="1:9" ht="23.25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spans="1:9" ht="23.25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spans="1:9" ht="23.25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spans="1:9" ht="23.25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spans="1:9" ht="23.25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spans="1:9" ht="23.25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spans="1:9" ht="23.25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spans="1:9" ht="23.25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spans="1:9" ht="23.25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spans="1:9" ht="23.25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spans="1:9" ht="23.25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spans="1:9" ht="23.25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spans="1:9" ht="23.25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spans="1:9" ht="23.25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spans="1:9" ht="23.25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spans="1:9" ht="23.25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spans="1:9" ht="23.25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spans="1:9" ht="23.25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spans="1:9" ht="23.25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spans="1:9" ht="23.25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spans="1:9" ht="23.25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spans="1:9" ht="23.25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spans="1:9" ht="23.25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spans="1:9" ht="23.25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spans="1:9" ht="23.25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spans="1:9" ht="23.25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spans="1:9" ht="23.25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spans="1:9" ht="23.25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spans="1:9" ht="23.25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spans="1:9" ht="23.25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spans="1:9" ht="23.25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spans="1:9" ht="23.25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spans="1:9" ht="23.25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spans="1:9" ht="23.25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spans="1:9" ht="23.25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spans="1:9" ht="23.25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spans="1:9" ht="23.25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spans="1:9" ht="23.25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spans="1:9" ht="23.25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spans="1:9" ht="23.25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spans="1:9" ht="23.25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spans="1:9" ht="23.25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spans="1:9" ht="23.25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spans="1:9" ht="23.25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spans="1:9" ht="23.25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spans="1:9" ht="23.25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spans="1:9" ht="23.25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spans="1:9" ht="23.25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spans="1:9" ht="23.25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spans="1:9" ht="23.25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spans="1:9" ht="23.25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spans="1:9" ht="23.25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spans="1:9" ht="23.25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spans="1:9" ht="23.25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spans="1:9" ht="23.25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spans="1:9" ht="23.25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spans="1:9" ht="23.25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spans="1:9" ht="23.25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spans="1:9" ht="23.25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spans="1:9" ht="23.25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spans="1:9" ht="23.25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spans="1:9" ht="23.25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spans="1:9" ht="23.25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spans="1:9" ht="23.25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spans="1:9" ht="23.25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spans="1:9" ht="23.25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spans="1:9" ht="23.25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spans="1:9" ht="23.25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spans="1:9" ht="23.25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spans="1:9" ht="23.25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spans="1:9" ht="23.25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spans="1:9" ht="23.25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spans="1:9" ht="23.25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spans="1:9" ht="23.25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spans="1:9" ht="23.25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spans="1:9" ht="23.25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spans="1:9" ht="23.25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spans="1:9" ht="23.25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spans="1:9" ht="23.25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spans="1:9" ht="23.25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spans="1:9" ht="23.25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spans="1:9" ht="23.25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spans="1:9" ht="23.25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spans="1:9" ht="23.25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honeticPr fontId="42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A7" sqref="A7:B7"/>
    </sheetView>
  </sheetViews>
  <sheetFormatPr defaultColWidth="6.875" defaultRowHeight="12.75" customHeight="1"/>
  <cols>
    <col min="1" max="1" width="15.75" style="47" customWidth="1"/>
    <col min="2" max="2" width="36.125" style="47" customWidth="1"/>
    <col min="3" max="3" width="18" style="47" customWidth="1"/>
    <col min="4" max="4" width="18.25" style="47" customWidth="1"/>
    <col min="5" max="5" width="12.375" style="47" customWidth="1"/>
    <col min="6" max="7" width="14.25" style="47" customWidth="1"/>
    <col min="8" max="8" width="13.625" style="47" customWidth="1"/>
    <col min="9" max="256" width="6.875" style="47"/>
    <col min="257" max="257" width="19.5" style="47" customWidth="1"/>
    <col min="258" max="258" width="52.5" style="47" customWidth="1"/>
    <col min="259" max="261" width="18.25" style="47" customWidth="1"/>
    <col min="262" max="512" width="6.875" style="47"/>
    <col min="513" max="513" width="19.5" style="47" customWidth="1"/>
    <col min="514" max="514" width="52.5" style="47" customWidth="1"/>
    <col min="515" max="517" width="18.25" style="47" customWidth="1"/>
    <col min="518" max="768" width="6.875" style="47"/>
    <col min="769" max="769" width="19.5" style="47" customWidth="1"/>
    <col min="770" max="770" width="52.5" style="47" customWidth="1"/>
    <col min="771" max="773" width="18.25" style="47" customWidth="1"/>
    <col min="774" max="1024" width="6.875" style="47"/>
    <col min="1025" max="1025" width="19.5" style="47" customWidth="1"/>
    <col min="1026" max="1026" width="52.5" style="47" customWidth="1"/>
    <col min="1027" max="1029" width="18.25" style="47" customWidth="1"/>
    <col min="1030" max="1280" width="6.875" style="47"/>
    <col min="1281" max="1281" width="19.5" style="47" customWidth="1"/>
    <col min="1282" max="1282" width="52.5" style="47" customWidth="1"/>
    <col min="1283" max="1285" width="18.25" style="47" customWidth="1"/>
    <col min="1286" max="1536" width="6.875" style="47"/>
    <col min="1537" max="1537" width="19.5" style="47" customWidth="1"/>
    <col min="1538" max="1538" width="52.5" style="47" customWidth="1"/>
    <col min="1539" max="1541" width="18.25" style="47" customWidth="1"/>
    <col min="1542" max="1792" width="6.875" style="47"/>
    <col min="1793" max="1793" width="19.5" style="47" customWidth="1"/>
    <col min="1794" max="1794" width="52.5" style="47" customWidth="1"/>
    <col min="1795" max="1797" width="18.25" style="47" customWidth="1"/>
    <col min="1798" max="2048" width="6.875" style="47"/>
    <col min="2049" max="2049" width="19.5" style="47" customWidth="1"/>
    <col min="2050" max="2050" width="52.5" style="47" customWidth="1"/>
    <col min="2051" max="2053" width="18.25" style="47" customWidth="1"/>
    <col min="2054" max="2304" width="6.875" style="47"/>
    <col min="2305" max="2305" width="19.5" style="47" customWidth="1"/>
    <col min="2306" max="2306" width="52.5" style="47" customWidth="1"/>
    <col min="2307" max="2309" width="18.25" style="47" customWidth="1"/>
    <col min="2310" max="2560" width="6.875" style="47"/>
    <col min="2561" max="2561" width="19.5" style="47" customWidth="1"/>
    <col min="2562" max="2562" width="52.5" style="47" customWidth="1"/>
    <col min="2563" max="2565" width="18.25" style="47" customWidth="1"/>
    <col min="2566" max="2816" width="6.875" style="47"/>
    <col min="2817" max="2817" width="19.5" style="47" customWidth="1"/>
    <col min="2818" max="2818" width="52.5" style="47" customWidth="1"/>
    <col min="2819" max="2821" width="18.25" style="47" customWidth="1"/>
    <col min="2822" max="3072" width="6.875" style="47"/>
    <col min="3073" max="3073" width="19.5" style="47" customWidth="1"/>
    <col min="3074" max="3074" width="52.5" style="47" customWidth="1"/>
    <col min="3075" max="3077" width="18.25" style="47" customWidth="1"/>
    <col min="3078" max="3328" width="6.875" style="47"/>
    <col min="3329" max="3329" width="19.5" style="47" customWidth="1"/>
    <col min="3330" max="3330" width="52.5" style="47" customWidth="1"/>
    <col min="3331" max="3333" width="18.25" style="47" customWidth="1"/>
    <col min="3334" max="3584" width="6.875" style="47"/>
    <col min="3585" max="3585" width="19.5" style="47" customWidth="1"/>
    <col min="3586" max="3586" width="52.5" style="47" customWidth="1"/>
    <col min="3587" max="3589" width="18.25" style="47" customWidth="1"/>
    <col min="3590" max="3840" width="6.875" style="47"/>
    <col min="3841" max="3841" width="19.5" style="47" customWidth="1"/>
    <col min="3842" max="3842" width="52.5" style="47" customWidth="1"/>
    <col min="3843" max="3845" width="18.25" style="47" customWidth="1"/>
    <col min="3846" max="4096" width="6.875" style="47"/>
    <col min="4097" max="4097" width="19.5" style="47" customWidth="1"/>
    <col min="4098" max="4098" width="52.5" style="47" customWidth="1"/>
    <col min="4099" max="4101" width="18.25" style="47" customWidth="1"/>
    <col min="4102" max="4352" width="6.875" style="47"/>
    <col min="4353" max="4353" width="19.5" style="47" customWidth="1"/>
    <col min="4354" max="4354" width="52.5" style="47" customWidth="1"/>
    <col min="4355" max="4357" width="18.25" style="47" customWidth="1"/>
    <col min="4358" max="4608" width="6.875" style="47"/>
    <col min="4609" max="4609" width="19.5" style="47" customWidth="1"/>
    <col min="4610" max="4610" width="52.5" style="47" customWidth="1"/>
    <col min="4611" max="4613" width="18.25" style="47" customWidth="1"/>
    <col min="4614" max="4864" width="6.875" style="47"/>
    <col min="4865" max="4865" width="19.5" style="47" customWidth="1"/>
    <col min="4866" max="4866" width="52.5" style="47" customWidth="1"/>
    <col min="4867" max="4869" width="18.25" style="47" customWidth="1"/>
    <col min="4870" max="5120" width="6.875" style="47"/>
    <col min="5121" max="5121" width="19.5" style="47" customWidth="1"/>
    <col min="5122" max="5122" width="52.5" style="47" customWidth="1"/>
    <col min="5123" max="5125" width="18.25" style="47" customWidth="1"/>
    <col min="5126" max="5376" width="6.875" style="47"/>
    <col min="5377" max="5377" width="19.5" style="47" customWidth="1"/>
    <col min="5378" max="5378" width="52.5" style="47" customWidth="1"/>
    <col min="5379" max="5381" width="18.25" style="47" customWidth="1"/>
    <col min="5382" max="5632" width="6.875" style="47"/>
    <col min="5633" max="5633" width="19.5" style="47" customWidth="1"/>
    <col min="5634" max="5634" width="52.5" style="47" customWidth="1"/>
    <col min="5635" max="5637" width="18.25" style="47" customWidth="1"/>
    <col min="5638" max="5888" width="6.875" style="47"/>
    <col min="5889" max="5889" width="19.5" style="47" customWidth="1"/>
    <col min="5890" max="5890" width="52.5" style="47" customWidth="1"/>
    <col min="5891" max="5893" width="18.25" style="47" customWidth="1"/>
    <col min="5894" max="6144" width="6.875" style="47"/>
    <col min="6145" max="6145" width="19.5" style="47" customWidth="1"/>
    <col min="6146" max="6146" width="52.5" style="47" customWidth="1"/>
    <col min="6147" max="6149" width="18.25" style="47" customWidth="1"/>
    <col min="6150" max="6400" width="6.875" style="47"/>
    <col min="6401" max="6401" width="19.5" style="47" customWidth="1"/>
    <col min="6402" max="6402" width="52.5" style="47" customWidth="1"/>
    <col min="6403" max="6405" width="18.25" style="47" customWidth="1"/>
    <col min="6406" max="6656" width="6.875" style="47"/>
    <col min="6657" max="6657" width="19.5" style="47" customWidth="1"/>
    <col min="6658" max="6658" width="52.5" style="47" customWidth="1"/>
    <col min="6659" max="6661" width="18.25" style="47" customWidth="1"/>
    <col min="6662" max="6912" width="6.875" style="47"/>
    <col min="6913" max="6913" width="19.5" style="47" customWidth="1"/>
    <col min="6914" max="6914" width="52.5" style="47" customWidth="1"/>
    <col min="6915" max="6917" width="18.25" style="47" customWidth="1"/>
    <col min="6918" max="7168" width="6.875" style="47"/>
    <col min="7169" max="7169" width="19.5" style="47" customWidth="1"/>
    <col min="7170" max="7170" width="52.5" style="47" customWidth="1"/>
    <col min="7171" max="7173" width="18.25" style="47" customWidth="1"/>
    <col min="7174" max="7424" width="6.875" style="47"/>
    <col min="7425" max="7425" width="19.5" style="47" customWidth="1"/>
    <col min="7426" max="7426" width="52.5" style="47" customWidth="1"/>
    <col min="7427" max="7429" width="18.25" style="47" customWidth="1"/>
    <col min="7430" max="7680" width="6.875" style="47"/>
    <col min="7681" max="7681" width="19.5" style="47" customWidth="1"/>
    <col min="7682" max="7682" width="52.5" style="47" customWidth="1"/>
    <col min="7683" max="7685" width="18.25" style="47" customWidth="1"/>
    <col min="7686" max="7936" width="6.875" style="47"/>
    <col min="7937" max="7937" width="19.5" style="47" customWidth="1"/>
    <col min="7938" max="7938" width="52.5" style="47" customWidth="1"/>
    <col min="7939" max="7941" width="18.25" style="47" customWidth="1"/>
    <col min="7942" max="8192" width="6.875" style="47"/>
    <col min="8193" max="8193" width="19.5" style="47" customWidth="1"/>
    <col min="8194" max="8194" width="52.5" style="47" customWidth="1"/>
    <col min="8195" max="8197" width="18.25" style="47" customWidth="1"/>
    <col min="8198" max="8448" width="6.875" style="47"/>
    <col min="8449" max="8449" width="19.5" style="47" customWidth="1"/>
    <col min="8450" max="8450" width="52.5" style="47" customWidth="1"/>
    <col min="8451" max="8453" width="18.25" style="47" customWidth="1"/>
    <col min="8454" max="8704" width="6.875" style="47"/>
    <col min="8705" max="8705" width="19.5" style="47" customWidth="1"/>
    <col min="8706" max="8706" width="52.5" style="47" customWidth="1"/>
    <col min="8707" max="8709" width="18.25" style="47" customWidth="1"/>
    <col min="8710" max="8960" width="6.875" style="47"/>
    <col min="8961" max="8961" width="19.5" style="47" customWidth="1"/>
    <col min="8962" max="8962" width="52.5" style="47" customWidth="1"/>
    <col min="8963" max="8965" width="18.25" style="47" customWidth="1"/>
    <col min="8966" max="9216" width="6.875" style="47"/>
    <col min="9217" max="9217" width="19.5" style="47" customWidth="1"/>
    <col min="9218" max="9218" width="52.5" style="47" customWidth="1"/>
    <col min="9219" max="9221" width="18.25" style="47" customWidth="1"/>
    <col min="9222" max="9472" width="6.875" style="47"/>
    <col min="9473" max="9473" width="19.5" style="47" customWidth="1"/>
    <col min="9474" max="9474" width="52.5" style="47" customWidth="1"/>
    <col min="9475" max="9477" width="18.25" style="47" customWidth="1"/>
    <col min="9478" max="9728" width="6.875" style="47"/>
    <col min="9729" max="9729" width="19.5" style="47" customWidth="1"/>
    <col min="9730" max="9730" width="52.5" style="47" customWidth="1"/>
    <col min="9731" max="9733" width="18.25" style="47" customWidth="1"/>
    <col min="9734" max="9984" width="6.875" style="47"/>
    <col min="9985" max="9985" width="19.5" style="47" customWidth="1"/>
    <col min="9986" max="9986" width="52.5" style="47" customWidth="1"/>
    <col min="9987" max="9989" width="18.25" style="47" customWidth="1"/>
    <col min="9990" max="10240" width="6.875" style="47"/>
    <col min="10241" max="10241" width="19.5" style="47" customWidth="1"/>
    <col min="10242" max="10242" width="52.5" style="47" customWidth="1"/>
    <col min="10243" max="10245" width="18.25" style="47" customWidth="1"/>
    <col min="10246" max="10496" width="6.875" style="47"/>
    <col min="10497" max="10497" width="19.5" style="47" customWidth="1"/>
    <col min="10498" max="10498" width="52.5" style="47" customWidth="1"/>
    <col min="10499" max="10501" width="18.25" style="47" customWidth="1"/>
    <col min="10502" max="10752" width="6.875" style="47"/>
    <col min="10753" max="10753" width="19.5" style="47" customWidth="1"/>
    <col min="10754" max="10754" width="52.5" style="47" customWidth="1"/>
    <col min="10755" max="10757" width="18.25" style="47" customWidth="1"/>
    <col min="10758" max="11008" width="6.875" style="47"/>
    <col min="11009" max="11009" width="19.5" style="47" customWidth="1"/>
    <col min="11010" max="11010" width="52.5" style="47" customWidth="1"/>
    <col min="11011" max="11013" width="18.25" style="47" customWidth="1"/>
    <col min="11014" max="11264" width="6.875" style="47"/>
    <col min="11265" max="11265" width="19.5" style="47" customWidth="1"/>
    <col min="11266" max="11266" width="52.5" style="47" customWidth="1"/>
    <col min="11267" max="11269" width="18.25" style="47" customWidth="1"/>
    <col min="11270" max="11520" width="6.875" style="47"/>
    <col min="11521" max="11521" width="19.5" style="47" customWidth="1"/>
    <col min="11522" max="11522" width="52.5" style="47" customWidth="1"/>
    <col min="11523" max="11525" width="18.25" style="47" customWidth="1"/>
    <col min="11526" max="11776" width="6.875" style="47"/>
    <col min="11777" max="11777" width="19.5" style="47" customWidth="1"/>
    <col min="11778" max="11778" width="52.5" style="47" customWidth="1"/>
    <col min="11779" max="11781" width="18.25" style="47" customWidth="1"/>
    <col min="11782" max="12032" width="6.875" style="47"/>
    <col min="12033" max="12033" width="19.5" style="47" customWidth="1"/>
    <col min="12034" max="12034" width="52.5" style="47" customWidth="1"/>
    <col min="12035" max="12037" width="18.25" style="47" customWidth="1"/>
    <col min="12038" max="12288" width="6.875" style="47"/>
    <col min="12289" max="12289" width="19.5" style="47" customWidth="1"/>
    <col min="12290" max="12290" width="52.5" style="47" customWidth="1"/>
    <col min="12291" max="12293" width="18.25" style="47" customWidth="1"/>
    <col min="12294" max="12544" width="6.875" style="47"/>
    <col min="12545" max="12545" width="19.5" style="47" customWidth="1"/>
    <col min="12546" max="12546" width="52.5" style="47" customWidth="1"/>
    <col min="12547" max="12549" width="18.25" style="47" customWidth="1"/>
    <col min="12550" max="12800" width="6.875" style="47"/>
    <col min="12801" max="12801" width="19.5" style="47" customWidth="1"/>
    <col min="12802" max="12802" width="52.5" style="47" customWidth="1"/>
    <col min="12803" max="12805" width="18.25" style="47" customWidth="1"/>
    <col min="12806" max="13056" width="6.875" style="47"/>
    <col min="13057" max="13057" width="19.5" style="47" customWidth="1"/>
    <col min="13058" max="13058" width="52.5" style="47" customWidth="1"/>
    <col min="13059" max="13061" width="18.25" style="47" customWidth="1"/>
    <col min="13062" max="13312" width="6.875" style="47"/>
    <col min="13313" max="13313" width="19.5" style="47" customWidth="1"/>
    <col min="13314" max="13314" width="52.5" style="47" customWidth="1"/>
    <col min="13315" max="13317" width="18.25" style="47" customWidth="1"/>
    <col min="13318" max="13568" width="6.875" style="47"/>
    <col min="13569" max="13569" width="19.5" style="47" customWidth="1"/>
    <col min="13570" max="13570" width="52.5" style="47" customWidth="1"/>
    <col min="13571" max="13573" width="18.25" style="47" customWidth="1"/>
    <col min="13574" max="13824" width="6.875" style="47"/>
    <col min="13825" max="13825" width="19.5" style="47" customWidth="1"/>
    <col min="13826" max="13826" width="52.5" style="47" customWidth="1"/>
    <col min="13827" max="13829" width="18.25" style="47" customWidth="1"/>
    <col min="13830" max="14080" width="6.875" style="47"/>
    <col min="14081" max="14081" width="19.5" style="47" customWidth="1"/>
    <col min="14082" max="14082" width="52.5" style="47" customWidth="1"/>
    <col min="14083" max="14085" width="18.25" style="47" customWidth="1"/>
    <col min="14086" max="14336" width="6.875" style="47"/>
    <col min="14337" max="14337" width="19.5" style="47" customWidth="1"/>
    <col min="14338" max="14338" width="52.5" style="47" customWidth="1"/>
    <col min="14339" max="14341" width="18.25" style="47" customWidth="1"/>
    <col min="14342" max="14592" width="6.875" style="47"/>
    <col min="14593" max="14593" width="19.5" style="47" customWidth="1"/>
    <col min="14594" max="14594" width="52.5" style="47" customWidth="1"/>
    <col min="14595" max="14597" width="18.25" style="47" customWidth="1"/>
    <col min="14598" max="14848" width="6.875" style="47"/>
    <col min="14849" max="14849" width="19.5" style="47" customWidth="1"/>
    <col min="14850" max="14850" width="52.5" style="47" customWidth="1"/>
    <col min="14851" max="14853" width="18.25" style="47" customWidth="1"/>
    <col min="14854" max="15104" width="6.875" style="47"/>
    <col min="15105" max="15105" width="19.5" style="47" customWidth="1"/>
    <col min="15106" max="15106" width="52.5" style="47" customWidth="1"/>
    <col min="15107" max="15109" width="18.25" style="47" customWidth="1"/>
    <col min="15110" max="15360" width="6.875" style="47"/>
    <col min="15361" max="15361" width="19.5" style="47" customWidth="1"/>
    <col min="15362" max="15362" width="52.5" style="47" customWidth="1"/>
    <col min="15363" max="15365" width="18.25" style="47" customWidth="1"/>
    <col min="15366" max="15616" width="6.875" style="47"/>
    <col min="15617" max="15617" width="19.5" style="47" customWidth="1"/>
    <col min="15618" max="15618" width="52.5" style="47" customWidth="1"/>
    <col min="15619" max="15621" width="18.25" style="47" customWidth="1"/>
    <col min="15622" max="15872" width="6.875" style="47"/>
    <col min="15873" max="15873" width="19.5" style="47" customWidth="1"/>
    <col min="15874" max="15874" width="52.5" style="47" customWidth="1"/>
    <col min="15875" max="15877" width="18.25" style="47" customWidth="1"/>
    <col min="15878" max="16128" width="6.875" style="47"/>
    <col min="16129" max="16129" width="19.5" style="47" customWidth="1"/>
    <col min="16130" max="16130" width="52.5" style="47" customWidth="1"/>
    <col min="16131" max="16133" width="18.25" style="47" customWidth="1"/>
    <col min="16134" max="16384" width="6.875" style="47"/>
  </cols>
  <sheetData>
    <row r="1" spans="1:8" ht="20.100000000000001" customHeight="1">
      <c r="A1" s="48" t="s">
        <v>558</v>
      </c>
      <c r="E1" s="49"/>
    </row>
    <row r="2" spans="1:8" s="45" customFormat="1" ht="42.75" customHeight="1">
      <c r="A2" s="206" t="s">
        <v>559</v>
      </c>
      <c r="B2" s="206"/>
      <c r="C2" s="206"/>
      <c r="D2" s="206"/>
      <c r="E2" s="206"/>
      <c r="F2" s="206"/>
      <c r="G2" s="206"/>
      <c r="H2" s="206"/>
    </row>
    <row r="3" spans="1:8" ht="20.100000000000001" customHeight="1">
      <c r="A3" s="50"/>
      <c r="B3" s="50"/>
      <c r="C3" s="50"/>
      <c r="D3" s="50"/>
      <c r="E3" s="50"/>
    </row>
    <row r="4" spans="1:8" ht="20.100000000000001" customHeight="1">
      <c r="A4" s="51"/>
      <c r="B4" s="52"/>
      <c r="C4" s="52"/>
      <c r="D4" s="52"/>
      <c r="H4" s="53" t="s">
        <v>313</v>
      </c>
    </row>
    <row r="5" spans="1:8" s="46" customFormat="1" ht="24" customHeight="1">
      <c r="A5" s="209" t="s">
        <v>552</v>
      </c>
      <c r="B5" s="211" t="s">
        <v>553</v>
      </c>
      <c r="C5" s="211" t="s">
        <v>554</v>
      </c>
      <c r="D5" s="207" t="s">
        <v>555</v>
      </c>
      <c r="E5" s="207" t="s">
        <v>556</v>
      </c>
      <c r="F5" s="207"/>
      <c r="G5" s="207"/>
      <c r="H5" s="207" t="s">
        <v>557</v>
      </c>
    </row>
    <row r="6" spans="1:8" s="46" customFormat="1" ht="30.95" customHeight="1">
      <c r="A6" s="210"/>
      <c r="B6" s="211"/>
      <c r="C6" s="211"/>
      <c r="D6" s="207"/>
      <c r="E6" s="54" t="s">
        <v>348</v>
      </c>
      <c r="F6" s="54" t="s">
        <v>403</v>
      </c>
      <c r="G6" s="54" t="s">
        <v>404</v>
      </c>
      <c r="H6" s="207"/>
    </row>
    <row r="7" spans="1:8" ht="24" customHeight="1">
      <c r="A7" s="208" t="s">
        <v>348</v>
      </c>
      <c r="B7" s="208"/>
      <c r="C7" s="55"/>
      <c r="D7" s="56"/>
      <c r="E7" s="56"/>
      <c r="F7" s="56"/>
      <c r="G7" s="56"/>
      <c r="H7" s="55"/>
    </row>
    <row r="8" spans="1:8" ht="20.100000000000001" customHeight="1">
      <c r="A8" s="57"/>
      <c r="B8" s="57"/>
      <c r="C8" s="55"/>
      <c r="D8" s="56"/>
      <c r="E8" s="56"/>
      <c r="F8" s="56"/>
      <c r="G8" s="56"/>
      <c r="H8" s="55"/>
    </row>
    <row r="9" spans="1:8" ht="20.100000000000001" customHeight="1">
      <c r="A9" s="57"/>
      <c r="B9" s="57"/>
      <c r="C9" s="55"/>
      <c r="D9" s="56"/>
      <c r="E9" s="56"/>
      <c r="F9" s="56"/>
      <c r="G9" s="56"/>
      <c r="H9" s="55"/>
    </row>
    <row r="10" spans="1:8" ht="20.100000000000001" customHeight="1">
      <c r="A10" s="57"/>
      <c r="B10" s="57"/>
      <c r="C10" s="55"/>
      <c r="D10" s="56"/>
      <c r="E10" s="56"/>
      <c r="F10" s="56"/>
      <c r="G10" s="56"/>
      <c r="H10" s="55"/>
    </row>
    <row r="11" spans="1:8" ht="20.100000000000001" customHeight="1">
      <c r="A11" s="58"/>
      <c r="B11" s="58"/>
      <c r="C11" s="55"/>
      <c r="D11" s="55"/>
      <c r="E11" s="55"/>
      <c r="F11" s="55"/>
      <c r="G11" s="55"/>
      <c r="H11" s="55"/>
    </row>
    <row r="12" spans="1:8" ht="20.25" customHeight="1">
      <c r="A12" s="59" t="s">
        <v>560</v>
      </c>
      <c r="B12" s="60"/>
      <c r="C12" s="60"/>
      <c r="D12" s="60"/>
      <c r="E12" s="60"/>
    </row>
    <row r="13" spans="1:8" ht="20.25" customHeight="1">
      <c r="A13" s="60"/>
      <c r="B13" s="60"/>
      <c r="C13" s="60"/>
      <c r="D13" s="60"/>
      <c r="E13" s="60"/>
    </row>
    <row r="14" spans="1:8" ht="12.75" customHeight="1">
      <c r="A14" s="60"/>
      <c r="B14" s="60"/>
      <c r="C14" s="60"/>
      <c r="E14" s="60"/>
    </row>
    <row r="15" spans="1:8" ht="12.75" customHeight="1">
      <c r="A15" s="60"/>
      <c r="B15" s="60"/>
      <c r="C15" s="60"/>
      <c r="D15" s="60"/>
      <c r="E15" s="60"/>
    </row>
    <row r="16" spans="1:8" ht="12.75" customHeight="1">
      <c r="A16" s="60"/>
      <c r="B16" s="60"/>
      <c r="C16" s="60"/>
      <c r="E16" s="60"/>
    </row>
    <row r="17" spans="1:5" ht="12.75" customHeight="1">
      <c r="A17" s="60"/>
      <c r="B17" s="60"/>
      <c r="D17" s="60"/>
      <c r="E17" s="60"/>
    </row>
    <row r="18" spans="1:5" ht="12.75" customHeight="1">
      <c r="A18" s="60"/>
      <c r="E18" s="60"/>
    </row>
    <row r="19" spans="1:5" ht="12.75" customHeight="1">
      <c r="B19" s="60"/>
    </row>
    <row r="20" spans="1:5" ht="12.75" customHeight="1">
      <c r="B20" s="60"/>
    </row>
    <row r="21" spans="1:5" ht="12.75" customHeight="1">
      <c r="B21" s="60"/>
    </row>
    <row r="22" spans="1:5" ht="12.75" customHeight="1">
      <c r="B22" s="60"/>
    </row>
    <row r="23" spans="1:5" ht="12.75" customHeight="1">
      <c r="B23" s="60"/>
    </row>
    <row r="24" spans="1:5" ht="12.75" customHeight="1">
      <c r="B24" s="60"/>
    </row>
    <row r="26" spans="1:5" ht="12.75" customHeight="1">
      <c r="B26" s="60"/>
    </row>
    <row r="27" spans="1:5" ht="12.75" customHeight="1">
      <c r="B27" s="60"/>
    </row>
    <row r="29" spans="1:5" ht="12.75" customHeight="1">
      <c r="B29" s="60"/>
    </row>
    <row r="30" spans="1:5" ht="12.75" customHeight="1">
      <c r="B30" s="60"/>
    </row>
    <row r="31" spans="1:5" ht="12.75" customHeight="1">
      <c r="D31" s="6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42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B7" sqref="B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38" t="s">
        <v>561</v>
      </c>
      <c r="B1" s="39"/>
      <c r="C1" s="39"/>
      <c r="D1" s="39"/>
      <c r="E1" s="39"/>
      <c r="F1" s="39"/>
    </row>
    <row r="2" spans="1:13" ht="40.5" customHeight="1">
      <c r="A2" s="212" t="s">
        <v>562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ht="21.75" customHeight="1">
      <c r="A3" s="39"/>
      <c r="B3" s="39"/>
      <c r="C3" s="39"/>
      <c r="D3" s="39"/>
      <c r="E3" s="39"/>
      <c r="F3" s="39"/>
      <c r="M3" t="s">
        <v>313</v>
      </c>
    </row>
    <row r="4" spans="1:13" ht="22.5" customHeight="1">
      <c r="A4" s="213" t="s">
        <v>316</v>
      </c>
      <c r="B4" s="187" t="s">
        <v>348</v>
      </c>
      <c r="C4" s="187" t="s">
        <v>342</v>
      </c>
      <c r="D4" s="187" t="s">
        <v>349</v>
      </c>
      <c r="E4" s="187" t="s">
        <v>350</v>
      </c>
      <c r="F4" s="187" t="s">
        <v>351</v>
      </c>
      <c r="G4" s="214" t="s">
        <v>352</v>
      </c>
      <c r="H4" s="187" t="s">
        <v>353</v>
      </c>
      <c r="I4" s="202" t="s">
        <v>354</v>
      </c>
      <c r="J4" s="202" t="s">
        <v>355</v>
      </c>
      <c r="K4" s="187" t="s">
        <v>356</v>
      </c>
      <c r="L4" s="187" t="s">
        <v>357</v>
      </c>
      <c r="M4" s="187" t="s">
        <v>340</v>
      </c>
    </row>
    <row r="5" spans="1:13" s="37" customFormat="1" ht="57" customHeight="1">
      <c r="A5" s="213"/>
      <c r="B5" s="187"/>
      <c r="C5" s="187"/>
      <c r="D5" s="202"/>
      <c r="E5" s="202"/>
      <c r="F5" s="202"/>
      <c r="G5" s="201"/>
      <c r="H5" s="187"/>
      <c r="I5" s="215"/>
      <c r="J5" s="215"/>
      <c r="K5" s="202"/>
      <c r="L5" s="187"/>
      <c r="M5" s="187"/>
    </row>
    <row r="6" spans="1:13" ht="39" customHeight="1">
      <c r="A6" s="40" t="s">
        <v>348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48" customHeight="1">
      <c r="A7" s="42" t="s">
        <v>563</v>
      </c>
      <c r="B7" s="43">
        <v>5</v>
      </c>
      <c r="C7" s="43"/>
      <c r="D7" s="43">
        <v>5</v>
      </c>
      <c r="E7" s="41"/>
      <c r="F7" s="41"/>
      <c r="G7" s="41"/>
      <c r="H7" s="41"/>
      <c r="I7" s="41"/>
      <c r="J7" s="41"/>
      <c r="K7" s="41"/>
      <c r="L7" s="41"/>
      <c r="M7" s="41"/>
    </row>
    <row r="8" spans="1:13" ht="48" customHeight="1">
      <c r="A8" s="42" t="s">
        <v>564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42.95" customHeight="1">
      <c r="A9" s="42" t="s">
        <v>565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2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topLeftCell="A7" workbookViewId="0">
      <selection activeCell="D11" sqref="D11"/>
    </sheetView>
  </sheetViews>
  <sheetFormatPr defaultColWidth="10" defaultRowHeight="14.25"/>
  <cols>
    <col min="1" max="1" width="14.875" style="2" customWidth="1"/>
    <col min="2" max="6" width="13.375" style="2" customWidth="1"/>
    <col min="7" max="7" width="10.625" style="2" customWidth="1"/>
    <col min="8" max="8" width="13.375" style="2" customWidth="1"/>
    <col min="9" max="9" width="14.875" style="2" customWidth="1"/>
    <col min="10" max="10" width="13.375" style="2" customWidth="1"/>
    <col min="11" max="16384" width="10" style="2"/>
  </cols>
  <sheetData>
    <row r="1" spans="1:10" s="21" customFormat="1" ht="18.95" customHeight="1">
      <c r="A1" s="3" t="s">
        <v>566</v>
      </c>
      <c r="B1" s="22"/>
      <c r="C1" s="22"/>
      <c r="D1" s="22"/>
      <c r="E1" s="22"/>
      <c r="F1" s="22"/>
    </row>
    <row r="2" spans="1:10" ht="50.1" customHeight="1">
      <c r="A2" s="233" t="s">
        <v>567</v>
      </c>
      <c r="B2" s="233"/>
      <c r="C2" s="233"/>
      <c r="D2" s="233"/>
      <c r="E2" s="233"/>
      <c r="F2" s="233"/>
      <c r="G2" s="233"/>
      <c r="H2" s="233"/>
      <c r="I2" s="234"/>
      <c r="J2" s="234"/>
    </row>
    <row r="3" spans="1:10" ht="39" customHeight="1">
      <c r="A3" s="235" t="s">
        <v>313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28.44999999999999" customHeight="1">
      <c r="A4" s="7" t="s">
        <v>568</v>
      </c>
      <c r="B4" s="236" t="s">
        <v>569</v>
      </c>
      <c r="C4" s="237"/>
      <c r="D4" s="237"/>
      <c r="E4" s="237"/>
      <c r="F4" s="237"/>
      <c r="G4" s="23" t="s">
        <v>570</v>
      </c>
      <c r="H4" s="238" t="s">
        <v>571</v>
      </c>
      <c r="I4" s="239"/>
      <c r="J4" s="240"/>
    </row>
    <row r="5" spans="1:10" ht="33.950000000000003" customHeight="1">
      <c r="A5" s="219" t="s">
        <v>572</v>
      </c>
      <c r="B5" s="219" t="s">
        <v>573</v>
      </c>
      <c r="C5" s="241" t="s">
        <v>403</v>
      </c>
      <c r="D5" s="241"/>
      <c r="E5" s="241"/>
      <c r="F5" s="242"/>
      <c r="G5" s="243" t="s">
        <v>404</v>
      </c>
      <c r="H5" s="243"/>
      <c r="I5" s="243"/>
      <c r="J5" s="244"/>
    </row>
    <row r="6" spans="1:10" ht="33" customHeight="1">
      <c r="A6" s="220"/>
      <c r="B6" s="220"/>
      <c r="C6" s="24" t="s">
        <v>348</v>
      </c>
      <c r="D6" s="25" t="s">
        <v>574</v>
      </c>
      <c r="E6" s="25" t="s">
        <v>575</v>
      </c>
      <c r="F6" s="25" t="s">
        <v>576</v>
      </c>
      <c r="G6" s="25" t="s">
        <v>348</v>
      </c>
      <c r="H6" s="25" t="s">
        <v>574</v>
      </c>
      <c r="I6" s="25" t="s">
        <v>575</v>
      </c>
      <c r="J6" s="25" t="s">
        <v>576</v>
      </c>
    </row>
    <row r="7" spans="1:10" ht="41.1" customHeight="1">
      <c r="A7" s="221"/>
      <c r="B7" s="26">
        <f>'3- 部门支出总表'!C7</f>
        <v>10655.91</v>
      </c>
      <c r="C7" s="26">
        <f>'3- 部门支出总表'!D7</f>
        <v>10511.65</v>
      </c>
      <c r="D7" s="26">
        <f>'5- 一般公共预算支出'!E7</f>
        <v>9816.2900000000009</v>
      </c>
      <c r="E7" s="26">
        <f>C7-D7</f>
        <v>695.36000000000104</v>
      </c>
      <c r="F7" s="26"/>
      <c r="G7" s="26">
        <f>'3- 部门支出总表'!E7</f>
        <v>144.26</v>
      </c>
      <c r="H7" s="27">
        <f>'5- 一般公共预算支出'!F7+'8- 政府性基金预算支出表'!G7</f>
        <v>144.26</v>
      </c>
      <c r="I7" s="26">
        <f>G7-H7</f>
        <v>0</v>
      </c>
      <c r="J7" s="26"/>
    </row>
    <row r="8" spans="1:10" ht="75.95" customHeight="1">
      <c r="A8" s="7" t="s">
        <v>577</v>
      </c>
      <c r="B8" s="216" t="s">
        <v>578</v>
      </c>
      <c r="C8" s="217"/>
      <c r="D8" s="217"/>
      <c r="E8" s="217"/>
      <c r="F8" s="217"/>
      <c r="G8" s="217"/>
      <c r="H8" s="217"/>
      <c r="I8" s="217"/>
      <c r="J8" s="218"/>
    </row>
    <row r="9" spans="1:10" ht="45.95" customHeight="1">
      <c r="A9" s="222" t="s">
        <v>579</v>
      </c>
      <c r="B9" s="28" t="s">
        <v>580</v>
      </c>
      <c r="C9" s="28" t="s">
        <v>581</v>
      </c>
      <c r="D9" s="7" t="s">
        <v>582</v>
      </c>
      <c r="E9" s="7" t="s">
        <v>583</v>
      </c>
      <c r="F9" s="7" t="s">
        <v>584</v>
      </c>
      <c r="G9" s="7" t="s">
        <v>585</v>
      </c>
      <c r="H9" s="7" t="s">
        <v>586</v>
      </c>
      <c r="I9" s="7" t="s">
        <v>587</v>
      </c>
      <c r="J9" s="7" t="s">
        <v>9</v>
      </c>
    </row>
    <row r="10" spans="1:10" ht="30.75" customHeight="1">
      <c r="A10" s="222"/>
      <c r="B10" s="223" t="s">
        <v>588</v>
      </c>
      <c r="C10" s="228" t="s">
        <v>589</v>
      </c>
      <c r="D10" s="26" t="s">
        <v>660</v>
      </c>
      <c r="E10" s="26" t="s">
        <v>590</v>
      </c>
      <c r="F10" s="26">
        <v>3300</v>
      </c>
      <c r="G10" s="29" t="s">
        <v>591</v>
      </c>
      <c r="H10" s="29" t="s">
        <v>592</v>
      </c>
      <c r="I10" s="26" t="s">
        <v>593</v>
      </c>
      <c r="J10" s="34"/>
    </row>
    <row r="11" spans="1:10" ht="32.25" customHeight="1">
      <c r="A11" s="222"/>
      <c r="B11" s="224"/>
      <c r="C11" s="229"/>
      <c r="D11" s="26" t="s">
        <v>661</v>
      </c>
      <c r="E11" s="26" t="s">
        <v>590</v>
      </c>
      <c r="F11" s="26">
        <v>3000</v>
      </c>
      <c r="G11" s="29" t="s">
        <v>591</v>
      </c>
      <c r="H11" s="29" t="s">
        <v>592</v>
      </c>
      <c r="I11" s="26" t="s">
        <v>593</v>
      </c>
      <c r="J11" s="34"/>
    </row>
    <row r="12" spans="1:10" ht="24" customHeight="1">
      <c r="A12" s="222"/>
      <c r="B12" s="224"/>
      <c r="C12" s="230"/>
      <c r="D12" s="26" t="s">
        <v>594</v>
      </c>
      <c r="E12" s="26" t="s">
        <v>590</v>
      </c>
      <c r="F12" s="30" t="s">
        <v>595</v>
      </c>
      <c r="G12" s="30" t="s">
        <v>596</v>
      </c>
      <c r="H12" s="30" t="s">
        <v>592</v>
      </c>
      <c r="I12" s="30" t="s">
        <v>597</v>
      </c>
      <c r="J12" s="35"/>
    </row>
    <row r="13" spans="1:10" ht="30.75" customHeight="1">
      <c r="A13" s="222"/>
      <c r="B13" s="224"/>
      <c r="C13" s="31" t="s">
        <v>598</v>
      </c>
      <c r="D13" s="26" t="s">
        <v>599</v>
      </c>
      <c r="E13" s="26" t="s">
        <v>590</v>
      </c>
      <c r="F13" s="30">
        <v>80</v>
      </c>
      <c r="G13" s="30" t="s">
        <v>600</v>
      </c>
      <c r="H13" s="30" t="s">
        <v>592</v>
      </c>
      <c r="I13" s="30" t="s">
        <v>597</v>
      </c>
      <c r="J13" s="35"/>
    </row>
    <row r="14" spans="1:10" ht="32.25" customHeight="1">
      <c r="A14" s="222"/>
      <c r="B14" s="224"/>
      <c r="C14" s="228" t="s">
        <v>601</v>
      </c>
      <c r="D14" s="26" t="s">
        <v>602</v>
      </c>
      <c r="E14" s="26" t="s">
        <v>603</v>
      </c>
      <c r="F14" s="30" t="s">
        <v>604</v>
      </c>
      <c r="G14" s="30" t="s">
        <v>605</v>
      </c>
      <c r="H14" s="30" t="s">
        <v>606</v>
      </c>
      <c r="I14" s="30" t="s">
        <v>597</v>
      </c>
      <c r="J14" s="35"/>
    </row>
    <row r="15" spans="1:10" ht="24" customHeight="1">
      <c r="A15" s="222"/>
      <c r="B15" s="225"/>
      <c r="C15" s="230"/>
      <c r="D15" s="26" t="s">
        <v>607</v>
      </c>
      <c r="E15" s="26" t="s">
        <v>608</v>
      </c>
      <c r="F15" s="30">
        <v>10</v>
      </c>
      <c r="G15" s="30" t="s">
        <v>600</v>
      </c>
      <c r="H15" s="30" t="s">
        <v>592</v>
      </c>
      <c r="I15" s="30" t="s">
        <v>597</v>
      </c>
      <c r="J15" s="35"/>
    </row>
    <row r="16" spans="1:10" ht="28.5" customHeight="1">
      <c r="A16" s="222"/>
      <c r="B16" s="223" t="s">
        <v>609</v>
      </c>
      <c r="C16" s="228" t="s">
        <v>610</v>
      </c>
      <c r="D16" s="26" t="s">
        <v>611</v>
      </c>
      <c r="E16" s="26" t="s">
        <v>590</v>
      </c>
      <c r="F16" s="30" t="s">
        <v>612</v>
      </c>
      <c r="G16" s="30" t="s">
        <v>605</v>
      </c>
      <c r="H16" s="30" t="s">
        <v>592</v>
      </c>
      <c r="I16" s="30" t="s">
        <v>597</v>
      </c>
      <c r="J16" s="35"/>
    </row>
    <row r="17" spans="1:10" ht="15.75">
      <c r="A17" s="222"/>
      <c r="B17" s="225"/>
      <c r="C17" s="230"/>
      <c r="D17" s="26" t="s">
        <v>613</v>
      </c>
      <c r="E17" s="26" t="s">
        <v>590</v>
      </c>
      <c r="F17" s="30" t="s">
        <v>614</v>
      </c>
      <c r="G17" s="30" t="s">
        <v>600</v>
      </c>
      <c r="H17" s="30" t="s">
        <v>592</v>
      </c>
      <c r="I17" s="30" t="s">
        <v>597</v>
      </c>
      <c r="J17" s="35"/>
    </row>
    <row r="18" spans="1:10" ht="31.5">
      <c r="A18" s="222"/>
      <c r="B18" s="223" t="s">
        <v>615</v>
      </c>
      <c r="C18" s="31" t="s">
        <v>616</v>
      </c>
      <c r="D18" s="26" t="s">
        <v>617</v>
      </c>
      <c r="E18" s="26" t="s">
        <v>590</v>
      </c>
      <c r="F18" s="30" t="s">
        <v>618</v>
      </c>
      <c r="G18" s="30" t="s">
        <v>600</v>
      </c>
      <c r="H18" s="30" t="s">
        <v>606</v>
      </c>
      <c r="I18" s="30" t="s">
        <v>597</v>
      </c>
      <c r="J18" s="35"/>
    </row>
    <row r="19" spans="1:10" ht="28.5">
      <c r="A19" s="222"/>
      <c r="B19" s="225"/>
      <c r="C19" s="31" t="s">
        <v>615</v>
      </c>
      <c r="D19" s="26" t="s">
        <v>619</v>
      </c>
      <c r="E19" s="26" t="s">
        <v>590</v>
      </c>
      <c r="F19" s="30" t="s">
        <v>618</v>
      </c>
      <c r="G19" s="30" t="s">
        <v>600</v>
      </c>
      <c r="H19" s="30" t="s">
        <v>592</v>
      </c>
      <c r="I19" s="30" t="s">
        <v>597</v>
      </c>
      <c r="J19" s="35"/>
    </row>
    <row r="20" spans="1:10" ht="28.5">
      <c r="A20" s="222"/>
      <c r="B20" s="226" t="s">
        <v>620</v>
      </c>
      <c r="C20" s="231" t="s">
        <v>621</v>
      </c>
      <c r="D20" s="32" t="s">
        <v>622</v>
      </c>
      <c r="E20" s="26" t="s">
        <v>608</v>
      </c>
      <c r="F20" s="33" t="s">
        <v>592</v>
      </c>
      <c r="G20" s="33" t="s">
        <v>600</v>
      </c>
      <c r="H20" s="33" t="s">
        <v>606</v>
      </c>
      <c r="I20" s="30" t="s">
        <v>597</v>
      </c>
      <c r="J20" s="36"/>
    </row>
    <row r="21" spans="1:10" ht="28.5">
      <c r="A21" s="222"/>
      <c r="B21" s="227"/>
      <c r="C21" s="232"/>
      <c r="D21" s="32" t="s">
        <v>623</v>
      </c>
      <c r="E21" s="26" t="s">
        <v>608</v>
      </c>
      <c r="F21" s="33">
        <v>10</v>
      </c>
      <c r="G21" s="33" t="s">
        <v>600</v>
      </c>
      <c r="H21" s="33" t="s">
        <v>606</v>
      </c>
      <c r="I21" s="30" t="s">
        <v>597</v>
      </c>
      <c r="J21" s="36"/>
    </row>
  </sheetData>
  <mergeCells count="18">
    <mergeCell ref="A2:J2"/>
    <mergeCell ref="A3:J3"/>
    <mergeCell ref="B4:F4"/>
    <mergeCell ref="H4:J4"/>
    <mergeCell ref="C5:F5"/>
    <mergeCell ref="G5:J5"/>
    <mergeCell ref="B8:J8"/>
    <mergeCell ref="A5:A7"/>
    <mergeCell ref="A9:A21"/>
    <mergeCell ref="B5:B6"/>
    <mergeCell ref="B10:B15"/>
    <mergeCell ref="B16:B17"/>
    <mergeCell ref="B18:B19"/>
    <mergeCell ref="B20:B21"/>
    <mergeCell ref="C10:C12"/>
    <mergeCell ref="C14:C15"/>
    <mergeCell ref="C16:C17"/>
    <mergeCell ref="C20:C21"/>
  </mergeCells>
  <phoneticPr fontId="42" type="noConversion"/>
  <printOptions horizontalCentered="1"/>
  <pageMargins left="0.74803149606299202" right="0.74803149606299202" top="0.27559055118110198" bottom="0.27559055118110198" header="0" footer="0"/>
  <pageSetup paperSize="9" scale="82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B12" sqref="A12:XFD22"/>
    </sheetView>
  </sheetViews>
  <sheetFormatPr defaultColWidth="10" defaultRowHeight="14.25"/>
  <cols>
    <col min="1" max="1" width="18.125" style="2" customWidth="1"/>
    <col min="2" max="8" width="13.25" style="2" customWidth="1"/>
    <col min="9" max="16384" width="10" style="2"/>
  </cols>
  <sheetData>
    <row r="1" spans="1:8" ht="19.5" customHeight="1">
      <c r="A1" s="3" t="s">
        <v>624</v>
      </c>
      <c r="B1" s="4"/>
      <c r="C1" s="4"/>
      <c r="D1" s="4"/>
      <c r="E1" s="4"/>
      <c r="F1" s="4"/>
    </row>
    <row r="2" spans="1:8" s="1" customFormat="1" ht="58.5" customHeight="1">
      <c r="A2" s="233" t="s">
        <v>625</v>
      </c>
      <c r="B2" s="233"/>
      <c r="C2" s="233"/>
      <c r="D2" s="233"/>
      <c r="E2" s="233"/>
      <c r="F2" s="233"/>
      <c r="G2" s="234"/>
      <c r="H2" s="234"/>
    </row>
    <row r="3" spans="1:8" ht="32.25" customHeight="1">
      <c r="A3" s="5" t="s">
        <v>626</v>
      </c>
      <c r="B3" s="260"/>
      <c r="C3" s="261"/>
      <c r="D3" s="261"/>
      <c r="E3" s="6" t="s">
        <v>627</v>
      </c>
      <c r="F3" s="257"/>
      <c r="G3" s="257"/>
      <c r="H3" s="258"/>
    </row>
    <row r="4" spans="1:8" ht="32.25" customHeight="1">
      <c r="A4" s="259" t="s">
        <v>570</v>
      </c>
      <c r="B4" s="248"/>
      <c r="C4" s="249"/>
      <c r="D4" s="252" t="s">
        <v>628</v>
      </c>
      <c r="E4" s="253"/>
      <c r="F4" s="246"/>
      <c r="G4" s="7" t="s">
        <v>629</v>
      </c>
      <c r="H4" s="16"/>
    </row>
    <row r="5" spans="1:8" ht="32.25" customHeight="1">
      <c r="A5" s="259"/>
      <c r="B5" s="250"/>
      <c r="C5" s="251"/>
      <c r="D5" s="254"/>
      <c r="E5" s="255"/>
      <c r="F5" s="247"/>
      <c r="G5" s="7" t="s">
        <v>630</v>
      </c>
      <c r="H5" s="9"/>
    </row>
    <row r="6" spans="1:8" ht="32.25" customHeight="1">
      <c r="A6" s="7" t="s">
        <v>631</v>
      </c>
      <c r="B6" s="256"/>
      <c r="C6" s="257"/>
      <c r="D6" s="257"/>
      <c r="E6" s="257"/>
      <c r="F6" s="257"/>
      <c r="G6" s="257"/>
      <c r="H6" s="258"/>
    </row>
    <row r="7" spans="1:8" ht="32.25" customHeight="1">
      <c r="A7" s="7" t="s">
        <v>632</v>
      </c>
      <c r="B7" s="256"/>
      <c r="C7" s="257"/>
      <c r="D7" s="257"/>
      <c r="E7" s="257"/>
      <c r="F7" s="257"/>
      <c r="G7" s="257"/>
      <c r="H7" s="258"/>
    </row>
    <row r="8" spans="1:8" ht="32.25" customHeight="1">
      <c r="A8" s="7" t="s">
        <v>633</v>
      </c>
      <c r="B8" s="256"/>
      <c r="C8" s="257"/>
      <c r="D8" s="257"/>
      <c r="E8" s="257"/>
      <c r="F8" s="257"/>
      <c r="G8" s="257"/>
      <c r="H8" s="258"/>
    </row>
    <row r="9" spans="1:8" ht="32.25" customHeight="1">
      <c r="A9" s="7" t="s">
        <v>634</v>
      </c>
      <c r="B9" s="256"/>
      <c r="C9" s="257"/>
      <c r="D9" s="257"/>
      <c r="E9" s="257"/>
      <c r="F9" s="257"/>
      <c r="G9" s="257"/>
      <c r="H9" s="258"/>
    </row>
    <row r="10" spans="1:8" ht="32.25" customHeight="1">
      <c r="A10" s="7" t="s">
        <v>635</v>
      </c>
      <c r="B10" s="256"/>
      <c r="C10" s="257"/>
      <c r="D10" s="257"/>
      <c r="E10" s="257"/>
      <c r="F10" s="257"/>
      <c r="G10" s="257"/>
      <c r="H10" s="258"/>
    </row>
    <row r="11" spans="1:8" ht="32.25" customHeight="1">
      <c r="A11" s="7" t="s">
        <v>636</v>
      </c>
      <c r="B11" s="256"/>
      <c r="C11" s="257"/>
      <c r="D11" s="257"/>
      <c r="E11" s="257"/>
      <c r="F11" s="257"/>
      <c r="G11" s="257"/>
      <c r="H11" s="258"/>
    </row>
    <row r="12" spans="1:8" ht="38.25" customHeight="1">
      <c r="A12" s="245" t="s">
        <v>579</v>
      </c>
      <c r="B12" s="10" t="s">
        <v>580</v>
      </c>
      <c r="C12" s="10" t="s">
        <v>581</v>
      </c>
      <c r="D12" s="7" t="s">
        <v>582</v>
      </c>
      <c r="E12" s="7" t="s">
        <v>583</v>
      </c>
      <c r="F12" s="7" t="s">
        <v>584</v>
      </c>
      <c r="G12" s="7" t="s">
        <v>585</v>
      </c>
      <c r="H12" s="7" t="s">
        <v>637</v>
      </c>
    </row>
    <row r="13" spans="1:8" ht="38.25" customHeight="1">
      <c r="A13" s="245"/>
      <c r="B13" s="17"/>
      <c r="C13" s="17"/>
      <c r="D13" s="18"/>
      <c r="E13" s="18"/>
      <c r="F13" s="19"/>
      <c r="G13" s="18"/>
      <c r="H13" s="18"/>
    </row>
    <row r="14" spans="1:8" ht="38.25" customHeight="1">
      <c r="A14" s="245"/>
      <c r="B14" s="17"/>
      <c r="C14" s="17"/>
      <c r="D14" s="18"/>
      <c r="E14" s="18"/>
      <c r="F14" s="19"/>
      <c r="G14" s="18"/>
      <c r="H14" s="18"/>
    </row>
    <row r="15" spans="1:8" ht="38.25" customHeight="1">
      <c r="A15" s="245"/>
      <c r="B15" s="17"/>
      <c r="C15" s="17"/>
      <c r="D15" s="18"/>
      <c r="E15" s="18"/>
      <c r="F15" s="19"/>
      <c r="G15" s="18"/>
      <c r="H15" s="18"/>
    </row>
    <row r="16" spans="1:8" ht="38.25" customHeight="1">
      <c r="A16" s="245"/>
      <c r="B16" s="17"/>
      <c r="C16" s="17"/>
      <c r="D16" s="18"/>
      <c r="E16" s="18"/>
      <c r="F16" s="19"/>
      <c r="G16" s="18"/>
      <c r="H16" s="18"/>
    </row>
    <row r="17" spans="1:8" ht="38.25" customHeight="1">
      <c r="A17" s="245"/>
      <c r="B17" s="17"/>
      <c r="C17" s="17"/>
      <c r="D17" s="18"/>
      <c r="E17" s="18"/>
      <c r="F17" s="19"/>
      <c r="G17" s="18"/>
      <c r="H17" s="18"/>
    </row>
    <row r="18" spans="1:8" ht="38.25" customHeight="1">
      <c r="A18" s="245"/>
      <c r="B18" s="17"/>
      <c r="C18" s="17"/>
      <c r="D18" s="18"/>
      <c r="E18" s="18"/>
      <c r="F18" s="19"/>
      <c r="G18" s="18"/>
      <c r="H18" s="18"/>
    </row>
    <row r="19" spans="1:8" ht="38.25" customHeight="1">
      <c r="A19" s="245"/>
      <c r="B19" s="17"/>
      <c r="C19" s="17"/>
      <c r="D19" s="18"/>
      <c r="E19" s="18"/>
      <c r="F19" s="19"/>
      <c r="G19" s="18"/>
      <c r="H19" s="18"/>
    </row>
    <row r="20" spans="1:8" ht="38.25" customHeight="1">
      <c r="A20" s="245"/>
      <c r="B20" s="17"/>
      <c r="C20" s="17"/>
      <c r="D20" s="18"/>
      <c r="E20" s="18"/>
      <c r="F20" s="19"/>
      <c r="G20" s="18"/>
      <c r="H20" s="18"/>
    </row>
    <row r="21" spans="1:8" ht="38.25" customHeight="1">
      <c r="A21" s="245"/>
      <c r="B21" s="17"/>
      <c r="C21" s="17"/>
      <c r="D21" s="18"/>
      <c r="E21" s="18"/>
      <c r="F21" s="19"/>
      <c r="G21" s="18"/>
      <c r="H21" s="18"/>
    </row>
    <row r="22" spans="1:8" ht="38.25" customHeight="1">
      <c r="A22" s="245"/>
      <c r="B22" s="17"/>
      <c r="C22" s="17"/>
      <c r="D22" s="18"/>
      <c r="E22" s="18"/>
      <c r="F22" s="19"/>
      <c r="G22" s="18"/>
      <c r="H22" s="18"/>
    </row>
    <row r="23" spans="1:8" s="15" customFormat="1" ht="18.75">
      <c r="A23" s="20" t="s">
        <v>638</v>
      </c>
    </row>
  </sheetData>
  <mergeCells count="14">
    <mergeCell ref="A2:H2"/>
    <mergeCell ref="B3:D3"/>
    <mergeCell ref="F3:H3"/>
    <mergeCell ref="B6:H6"/>
    <mergeCell ref="B7:H7"/>
    <mergeCell ref="A12:A22"/>
    <mergeCell ref="F4:F5"/>
    <mergeCell ref="B4:C5"/>
    <mergeCell ref="D4:E5"/>
    <mergeCell ref="B8:H8"/>
    <mergeCell ref="B9:H9"/>
    <mergeCell ref="B10:H10"/>
    <mergeCell ref="B11:H11"/>
    <mergeCell ref="A4:A5"/>
  </mergeCells>
  <phoneticPr fontId="42" type="noConversion"/>
  <pageMargins left="0.70866141732283505" right="0.70866141732283505" top="0.74803149606299202" bottom="0.74803149606299202" header="0.31496062992126" footer="0.31496062992126"/>
  <pageSetup paperSize="9"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3" sqref="E3"/>
    </sheetView>
  </sheetViews>
  <sheetFormatPr defaultColWidth="10" defaultRowHeight="14.25"/>
  <cols>
    <col min="1" max="1" width="13.875" style="2" customWidth="1"/>
    <col min="2" max="8" width="11" style="2" customWidth="1"/>
    <col min="9" max="16384" width="10" style="2"/>
  </cols>
  <sheetData>
    <row r="1" spans="1:8">
      <c r="A1" s="3" t="s">
        <v>624</v>
      </c>
      <c r="B1" s="4"/>
      <c r="C1" s="4"/>
      <c r="D1" s="4"/>
      <c r="E1" s="4"/>
      <c r="F1" s="4"/>
    </row>
    <row r="2" spans="1:8" s="1" customFormat="1" ht="63" customHeight="1">
      <c r="A2" s="233" t="s">
        <v>639</v>
      </c>
      <c r="B2" s="233"/>
      <c r="C2" s="233"/>
      <c r="D2" s="233"/>
      <c r="E2" s="233"/>
      <c r="F2" s="233"/>
      <c r="G2" s="234"/>
      <c r="H2" s="234"/>
    </row>
    <row r="3" spans="1:8" ht="29.25" customHeight="1">
      <c r="A3" s="5" t="s">
        <v>626</v>
      </c>
      <c r="B3" s="260" t="s">
        <v>640</v>
      </c>
      <c r="C3" s="261"/>
      <c r="D3" s="261"/>
      <c r="E3" s="6" t="s">
        <v>627</v>
      </c>
      <c r="F3" s="257" t="s">
        <v>641</v>
      </c>
      <c r="G3" s="257"/>
      <c r="H3" s="258"/>
    </row>
    <row r="4" spans="1:8" ht="29.25" customHeight="1">
      <c r="A4" s="259" t="s">
        <v>570</v>
      </c>
      <c r="B4" s="248" t="s">
        <v>571</v>
      </c>
      <c r="C4" s="249"/>
      <c r="D4" s="252" t="s">
        <v>628</v>
      </c>
      <c r="E4" s="253"/>
      <c r="F4" s="246">
        <v>2.2799999999999998</v>
      </c>
      <c r="G4" s="7" t="s">
        <v>629</v>
      </c>
      <c r="H4" s="8">
        <v>1</v>
      </c>
    </row>
    <row r="5" spans="1:8" ht="29.25" customHeight="1">
      <c r="A5" s="259"/>
      <c r="B5" s="250"/>
      <c r="C5" s="251"/>
      <c r="D5" s="254"/>
      <c r="E5" s="255"/>
      <c r="F5" s="247"/>
      <c r="G5" s="7" t="s">
        <v>630</v>
      </c>
      <c r="H5" s="9">
        <v>0.1</v>
      </c>
    </row>
    <row r="6" spans="1:8" ht="40.5" customHeight="1">
      <c r="A6" s="7" t="s">
        <v>631</v>
      </c>
      <c r="B6" s="262" t="s">
        <v>642</v>
      </c>
      <c r="C6" s="263"/>
      <c r="D6" s="263"/>
      <c r="E6" s="263"/>
      <c r="F6" s="263"/>
      <c r="G6" s="263"/>
      <c r="H6" s="264"/>
    </row>
    <row r="7" spans="1:8" ht="60.75" customHeight="1">
      <c r="A7" s="7" t="s">
        <v>632</v>
      </c>
      <c r="B7" s="262" t="s">
        <v>643</v>
      </c>
      <c r="C7" s="263"/>
      <c r="D7" s="263"/>
      <c r="E7" s="263"/>
      <c r="F7" s="263"/>
      <c r="G7" s="263"/>
      <c r="H7" s="264"/>
    </row>
    <row r="8" spans="1:8" ht="29.25" customHeight="1">
      <c r="A8" s="7" t="s">
        <v>633</v>
      </c>
      <c r="B8" s="262" t="s">
        <v>644</v>
      </c>
      <c r="C8" s="263"/>
      <c r="D8" s="263"/>
      <c r="E8" s="263"/>
      <c r="F8" s="263"/>
      <c r="G8" s="263"/>
      <c r="H8" s="264"/>
    </row>
    <row r="9" spans="1:8" ht="29.25" customHeight="1">
      <c r="A9" s="7" t="s">
        <v>634</v>
      </c>
      <c r="B9" s="262" t="s">
        <v>645</v>
      </c>
      <c r="C9" s="263"/>
      <c r="D9" s="263"/>
      <c r="E9" s="263"/>
      <c r="F9" s="263"/>
      <c r="G9" s="263"/>
      <c r="H9" s="264"/>
    </row>
    <row r="10" spans="1:8" ht="29.25" customHeight="1">
      <c r="A10" s="7" t="s">
        <v>635</v>
      </c>
      <c r="B10" s="262" t="s">
        <v>646</v>
      </c>
      <c r="C10" s="263"/>
      <c r="D10" s="263"/>
      <c r="E10" s="263"/>
      <c r="F10" s="263"/>
      <c r="G10" s="263"/>
      <c r="H10" s="264"/>
    </row>
    <row r="11" spans="1:8" ht="29.25" customHeight="1">
      <c r="A11" s="7" t="s">
        <v>636</v>
      </c>
      <c r="B11" s="262" t="s">
        <v>647</v>
      </c>
      <c r="C11" s="263"/>
      <c r="D11" s="263"/>
      <c r="E11" s="263"/>
      <c r="F11" s="263"/>
      <c r="G11" s="263"/>
      <c r="H11" s="264"/>
    </row>
    <row r="12" spans="1:8" ht="29.25" customHeight="1">
      <c r="A12" s="245" t="s">
        <v>579</v>
      </c>
      <c r="B12" s="10" t="s">
        <v>580</v>
      </c>
      <c r="C12" s="10" t="s">
        <v>581</v>
      </c>
      <c r="D12" s="7" t="s">
        <v>582</v>
      </c>
      <c r="E12" s="7" t="s">
        <v>583</v>
      </c>
      <c r="F12" s="7" t="s">
        <v>584</v>
      </c>
      <c r="G12" s="7" t="s">
        <v>585</v>
      </c>
      <c r="H12" s="7" t="s">
        <v>637</v>
      </c>
    </row>
    <row r="13" spans="1:8" ht="29.25" customHeight="1">
      <c r="A13" s="245"/>
      <c r="B13" s="11" t="s">
        <v>588</v>
      </c>
      <c r="C13" s="11" t="s">
        <v>589</v>
      </c>
      <c r="D13" s="12" t="s">
        <v>648</v>
      </c>
      <c r="E13" s="13" t="s">
        <v>590</v>
      </c>
      <c r="F13" s="14" t="s">
        <v>649</v>
      </c>
      <c r="G13" s="13" t="s">
        <v>591</v>
      </c>
      <c r="H13" s="13" t="s">
        <v>650</v>
      </c>
    </row>
    <row r="14" spans="1:8" ht="29.25" customHeight="1">
      <c r="A14" s="245"/>
      <c r="B14" s="11" t="s">
        <v>588</v>
      </c>
      <c r="C14" s="11" t="s">
        <v>620</v>
      </c>
      <c r="D14" s="12" t="s">
        <v>651</v>
      </c>
      <c r="E14" s="13" t="s">
        <v>590</v>
      </c>
      <c r="F14" s="14" t="s">
        <v>652</v>
      </c>
      <c r="G14" s="13" t="s">
        <v>653</v>
      </c>
      <c r="H14" s="13" t="s">
        <v>650</v>
      </c>
    </row>
    <row r="15" spans="1:8" ht="29.25" customHeight="1">
      <c r="A15" s="245"/>
      <c r="B15" s="11" t="s">
        <v>588</v>
      </c>
      <c r="C15" s="11" t="s">
        <v>598</v>
      </c>
      <c r="D15" s="12" t="s">
        <v>654</v>
      </c>
      <c r="E15" s="13" t="s">
        <v>608</v>
      </c>
      <c r="F15" s="14" t="s">
        <v>614</v>
      </c>
      <c r="G15" s="13" t="s">
        <v>655</v>
      </c>
      <c r="H15" s="13" t="s">
        <v>650</v>
      </c>
    </row>
    <row r="16" spans="1:8" ht="29.25" customHeight="1">
      <c r="A16" s="245"/>
      <c r="B16" s="11" t="s">
        <v>609</v>
      </c>
      <c r="C16" s="11" t="s">
        <v>656</v>
      </c>
      <c r="D16" s="12" t="s">
        <v>657</v>
      </c>
      <c r="E16" s="13" t="s">
        <v>590</v>
      </c>
      <c r="F16" s="14" t="s">
        <v>618</v>
      </c>
      <c r="G16" s="13" t="s">
        <v>600</v>
      </c>
      <c r="H16" s="13" t="s">
        <v>650</v>
      </c>
    </row>
    <row r="17" spans="1:8" ht="29.25" customHeight="1">
      <c r="A17" s="245"/>
      <c r="B17" s="11" t="s">
        <v>615</v>
      </c>
      <c r="C17" s="11" t="s">
        <v>615</v>
      </c>
      <c r="D17" s="12" t="s">
        <v>658</v>
      </c>
      <c r="E17" s="13" t="s">
        <v>590</v>
      </c>
      <c r="F17" s="14" t="s">
        <v>659</v>
      </c>
      <c r="G17" s="13" t="s">
        <v>600</v>
      </c>
      <c r="H17" s="13" t="s">
        <v>592</v>
      </c>
    </row>
  </sheetData>
  <mergeCells count="14">
    <mergeCell ref="A2:H2"/>
    <mergeCell ref="B3:D3"/>
    <mergeCell ref="F3:H3"/>
    <mergeCell ref="B6:H6"/>
    <mergeCell ref="B7:H7"/>
    <mergeCell ref="A12:A17"/>
    <mergeCell ref="F4:F5"/>
    <mergeCell ref="B4:C5"/>
    <mergeCell ref="D4:E5"/>
    <mergeCell ref="B8:H8"/>
    <mergeCell ref="B9:H9"/>
    <mergeCell ref="B10:H10"/>
    <mergeCell ref="B11:H11"/>
    <mergeCell ref="A4:A5"/>
  </mergeCells>
  <phoneticPr fontId="42" type="noConversion"/>
  <pageMargins left="0.70866141732283505" right="0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opLeftCell="A4" workbookViewId="0">
      <selection activeCell="C15" sqref="C15:C17"/>
    </sheetView>
  </sheetViews>
  <sheetFormatPr defaultColWidth="6.875" defaultRowHeight="20.100000000000001" customHeight="1"/>
  <cols>
    <col min="1" max="4" width="34.5" style="47" customWidth="1"/>
    <col min="5" max="159" width="6.75" style="47" customWidth="1"/>
    <col min="160" max="256" width="6.875" style="47"/>
    <col min="257" max="260" width="34.5" style="47" customWidth="1"/>
    <col min="261" max="415" width="6.75" style="47" customWidth="1"/>
    <col min="416" max="512" width="6.875" style="47"/>
    <col min="513" max="516" width="34.5" style="47" customWidth="1"/>
    <col min="517" max="671" width="6.75" style="47" customWidth="1"/>
    <col min="672" max="768" width="6.875" style="47"/>
    <col min="769" max="772" width="34.5" style="47" customWidth="1"/>
    <col min="773" max="927" width="6.75" style="47" customWidth="1"/>
    <col min="928" max="1024" width="6.875" style="47"/>
    <col min="1025" max="1028" width="34.5" style="47" customWidth="1"/>
    <col min="1029" max="1183" width="6.75" style="47" customWidth="1"/>
    <col min="1184" max="1280" width="6.875" style="47"/>
    <col min="1281" max="1284" width="34.5" style="47" customWidth="1"/>
    <col min="1285" max="1439" width="6.75" style="47" customWidth="1"/>
    <col min="1440" max="1536" width="6.875" style="47"/>
    <col min="1537" max="1540" width="34.5" style="47" customWidth="1"/>
    <col min="1541" max="1695" width="6.75" style="47" customWidth="1"/>
    <col min="1696" max="1792" width="6.875" style="47"/>
    <col min="1793" max="1796" width="34.5" style="47" customWidth="1"/>
    <col min="1797" max="1951" width="6.75" style="47" customWidth="1"/>
    <col min="1952" max="2048" width="6.875" style="47"/>
    <col min="2049" max="2052" width="34.5" style="47" customWidth="1"/>
    <col min="2053" max="2207" width="6.75" style="47" customWidth="1"/>
    <col min="2208" max="2304" width="6.875" style="47"/>
    <col min="2305" max="2308" width="34.5" style="47" customWidth="1"/>
    <col min="2309" max="2463" width="6.75" style="47" customWidth="1"/>
    <col min="2464" max="2560" width="6.875" style="47"/>
    <col min="2561" max="2564" width="34.5" style="47" customWidth="1"/>
    <col min="2565" max="2719" width="6.75" style="47" customWidth="1"/>
    <col min="2720" max="2816" width="6.875" style="47"/>
    <col min="2817" max="2820" width="34.5" style="47" customWidth="1"/>
    <col min="2821" max="2975" width="6.75" style="47" customWidth="1"/>
    <col min="2976" max="3072" width="6.875" style="47"/>
    <col min="3073" max="3076" width="34.5" style="47" customWidth="1"/>
    <col min="3077" max="3231" width="6.75" style="47" customWidth="1"/>
    <col min="3232" max="3328" width="6.875" style="47"/>
    <col min="3329" max="3332" width="34.5" style="47" customWidth="1"/>
    <col min="3333" max="3487" width="6.75" style="47" customWidth="1"/>
    <col min="3488" max="3584" width="6.875" style="47"/>
    <col min="3585" max="3588" width="34.5" style="47" customWidth="1"/>
    <col min="3589" max="3743" width="6.75" style="47" customWidth="1"/>
    <col min="3744" max="3840" width="6.875" style="47"/>
    <col min="3841" max="3844" width="34.5" style="47" customWidth="1"/>
    <col min="3845" max="3999" width="6.75" style="47" customWidth="1"/>
    <col min="4000" max="4096" width="6.875" style="47"/>
    <col min="4097" max="4100" width="34.5" style="47" customWidth="1"/>
    <col min="4101" max="4255" width="6.75" style="47" customWidth="1"/>
    <col min="4256" max="4352" width="6.875" style="47"/>
    <col min="4353" max="4356" width="34.5" style="47" customWidth="1"/>
    <col min="4357" max="4511" width="6.75" style="47" customWidth="1"/>
    <col min="4512" max="4608" width="6.875" style="47"/>
    <col min="4609" max="4612" width="34.5" style="47" customWidth="1"/>
    <col min="4613" max="4767" width="6.75" style="47" customWidth="1"/>
    <col min="4768" max="4864" width="6.875" style="47"/>
    <col min="4865" max="4868" width="34.5" style="47" customWidth="1"/>
    <col min="4869" max="5023" width="6.75" style="47" customWidth="1"/>
    <col min="5024" max="5120" width="6.875" style="47"/>
    <col min="5121" max="5124" width="34.5" style="47" customWidth="1"/>
    <col min="5125" max="5279" width="6.75" style="47" customWidth="1"/>
    <col min="5280" max="5376" width="6.875" style="47"/>
    <col min="5377" max="5380" width="34.5" style="47" customWidth="1"/>
    <col min="5381" max="5535" width="6.75" style="47" customWidth="1"/>
    <col min="5536" max="5632" width="6.875" style="47"/>
    <col min="5633" max="5636" width="34.5" style="47" customWidth="1"/>
    <col min="5637" max="5791" width="6.75" style="47" customWidth="1"/>
    <col min="5792" max="5888" width="6.875" style="47"/>
    <col min="5889" max="5892" width="34.5" style="47" customWidth="1"/>
    <col min="5893" max="6047" width="6.75" style="47" customWidth="1"/>
    <col min="6048" max="6144" width="6.875" style="47"/>
    <col min="6145" max="6148" width="34.5" style="47" customWidth="1"/>
    <col min="6149" max="6303" width="6.75" style="47" customWidth="1"/>
    <col min="6304" max="6400" width="6.875" style="47"/>
    <col min="6401" max="6404" width="34.5" style="47" customWidth="1"/>
    <col min="6405" max="6559" width="6.75" style="47" customWidth="1"/>
    <col min="6560" max="6656" width="6.875" style="47"/>
    <col min="6657" max="6660" width="34.5" style="47" customWidth="1"/>
    <col min="6661" max="6815" width="6.75" style="47" customWidth="1"/>
    <col min="6816" max="6912" width="6.875" style="47"/>
    <col min="6913" max="6916" width="34.5" style="47" customWidth="1"/>
    <col min="6917" max="7071" width="6.75" style="47" customWidth="1"/>
    <col min="7072" max="7168" width="6.875" style="47"/>
    <col min="7169" max="7172" width="34.5" style="47" customWidth="1"/>
    <col min="7173" max="7327" width="6.75" style="47" customWidth="1"/>
    <col min="7328" max="7424" width="6.875" style="47"/>
    <col min="7425" max="7428" width="34.5" style="47" customWidth="1"/>
    <col min="7429" max="7583" width="6.75" style="47" customWidth="1"/>
    <col min="7584" max="7680" width="6.875" style="47"/>
    <col min="7681" max="7684" width="34.5" style="47" customWidth="1"/>
    <col min="7685" max="7839" width="6.75" style="47" customWidth="1"/>
    <col min="7840" max="7936" width="6.875" style="47"/>
    <col min="7937" max="7940" width="34.5" style="47" customWidth="1"/>
    <col min="7941" max="8095" width="6.75" style="47" customWidth="1"/>
    <col min="8096" max="8192" width="6.875" style="47"/>
    <col min="8193" max="8196" width="34.5" style="47" customWidth="1"/>
    <col min="8197" max="8351" width="6.75" style="47" customWidth="1"/>
    <col min="8352" max="8448" width="6.875" style="47"/>
    <col min="8449" max="8452" width="34.5" style="47" customWidth="1"/>
    <col min="8453" max="8607" width="6.75" style="47" customWidth="1"/>
    <col min="8608" max="8704" width="6.875" style="47"/>
    <col min="8705" max="8708" width="34.5" style="47" customWidth="1"/>
    <col min="8709" max="8863" width="6.75" style="47" customWidth="1"/>
    <col min="8864" max="8960" width="6.875" style="47"/>
    <col min="8961" max="8964" width="34.5" style="47" customWidth="1"/>
    <col min="8965" max="9119" width="6.75" style="47" customWidth="1"/>
    <col min="9120" max="9216" width="6.875" style="47"/>
    <col min="9217" max="9220" width="34.5" style="47" customWidth="1"/>
    <col min="9221" max="9375" width="6.75" style="47" customWidth="1"/>
    <col min="9376" max="9472" width="6.875" style="47"/>
    <col min="9473" max="9476" width="34.5" style="47" customWidth="1"/>
    <col min="9477" max="9631" width="6.75" style="47" customWidth="1"/>
    <col min="9632" max="9728" width="6.875" style="47"/>
    <col min="9729" max="9732" width="34.5" style="47" customWidth="1"/>
    <col min="9733" max="9887" width="6.75" style="47" customWidth="1"/>
    <col min="9888" max="9984" width="6.875" style="47"/>
    <col min="9985" max="9988" width="34.5" style="47" customWidth="1"/>
    <col min="9989" max="10143" width="6.75" style="47" customWidth="1"/>
    <col min="10144" max="10240" width="6.875" style="47"/>
    <col min="10241" max="10244" width="34.5" style="47" customWidth="1"/>
    <col min="10245" max="10399" width="6.75" style="47" customWidth="1"/>
    <col min="10400" max="10496" width="6.875" style="47"/>
    <col min="10497" max="10500" width="34.5" style="47" customWidth="1"/>
    <col min="10501" max="10655" width="6.75" style="47" customWidth="1"/>
    <col min="10656" max="10752" width="6.875" style="47"/>
    <col min="10753" max="10756" width="34.5" style="47" customWidth="1"/>
    <col min="10757" max="10911" width="6.75" style="47" customWidth="1"/>
    <col min="10912" max="11008" width="6.875" style="47"/>
    <col min="11009" max="11012" width="34.5" style="47" customWidth="1"/>
    <col min="11013" max="11167" width="6.75" style="47" customWidth="1"/>
    <col min="11168" max="11264" width="6.875" style="47"/>
    <col min="11265" max="11268" width="34.5" style="47" customWidth="1"/>
    <col min="11269" max="11423" width="6.75" style="47" customWidth="1"/>
    <col min="11424" max="11520" width="6.875" style="47"/>
    <col min="11521" max="11524" width="34.5" style="47" customWidth="1"/>
    <col min="11525" max="11679" width="6.75" style="47" customWidth="1"/>
    <col min="11680" max="11776" width="6.875" style="47"/>
    <col min="11777" max="11780" width="34.5" style="47" customWidth="1"/>
    <col min="11781" max="11935" width="6.75" style="47" customWidth="1"/>
    <col min="11936" max="12032" width="6.875" style="47"/>
    <col min="12033" max="12036" width="34.5" style="47" customWidth="1"/>
    <col min="12037" max="12191" width="6.75" style="47" customWidth="1"/>
    <col min="12192" max="12288" width="6.875" style="47"/>
    <col min="12289" max="12292" width="34.5" style="47" customWidth="1"/>
    <col min="12293" max="12447" width="6.75" style="47" customWidth="1"/>
    <col min="12448" max="12544" width="6.875" style="47"/>
    <col min="12545" max="12548" width="34.5" style="47" customWidth="1"/>
    <col min="12549" max="12703" width="6.75" style="47" customWidth="1"/>
    <col min="12704" max="12800" width="6.875" style="47"/>
    <col min="12801" max="12804" width="34.5" style="47" customWidth="1"/>
    <col min="12805" max="12959" width="6.75" style="47" customWidth="1"/>
    <col min="12960" max="13056" width="6.875" style="47"/>
    <col min="13057" max="13060" width="34.5" style="47" customWidth="1"/>
    <col min="13061" max="13215" width="6.75" style="47" customWidth="1"/>
    <col min="13216" max="13312" width="6.875" style="47"/>
    <col min="13313" max="13316" width="34.5" style="47" customWidth="1"/>
    <col min="13317" max="13471" width="6.75" style="47" customWidth="1"/>
    <col min="13472" max="13568" width="6.875" style="47"/>
    <col min="13569" max="13572" width="34.5" style="47" customWidth="1"/>
    <col min="13573" max="13727" width="6.75" style="47" customWidth="1"/>
    <col min="13728" max="13824" width="6.875" style="47"/>
    <col min="13825" max="13828" width="34.5" style="47" customWidth="1"/>
    <col min="13829" max="13983" width="6.75" style="47" customWidth="1"/>
    <col min="13984" max="14080" width="6.875" style="47"/>
    <col min="14081" max="14084" width="34.5" style="47" customWidth="1"/>
    <col min="14085" max="14239" width="6.75" style="47" customWidth="1"/>
    <col min="14240" max="14336" width="6.875" style="47"/>
    <col min="14337" max="14340" width="34.5" style="47" customWidth="1"/>
    <col min="14341" max="14495" width="6.75" style="47" customWidth="1"/>
    <col min="14496" max="14592" width="6.875" style="47"/>
    <col min="14593" max="14596" width="34.5" style="47" customWidth="1"/>
    <col min="14597" max="14751" width="6.75" style="47" customWidth="1"/>
    <col min="14752" max="14848" width="6.875" style="47"/>
    <col min="14849" max="14852" width="34.5" style="47" customWidth="1"/>
    <col min="14853" max="15007" width="6.75" style="47" customWidth="1"/>
    <col min="15008" max="15104" width="6.875" style="47"/>
    <col min="15105" max="15108" width="34.5" style="47" customWidth="1"/>
    <col min="15109" max="15263" width="6.75" style="47" customWidth="1"/>
    <col min="15264" max="15360" width="6.875" style="47"/>
    <col min="15361" max="15364" width="34.5" style="47" customWidth="1"/>
    <col min="15365" max="15519" width="6.75" style="47" customWidth="1"/>
    <col min="15520" max="15616" width="6.875" style="47"/>
    <col min="15617" max="15620" width="34.5" style="47" customWidth="1"/>
    <col min="15621" max="15775" width="6.75" style="47" customWidth="1"/>
    <col min="15776" max="15872" width="6.875" style="47"/>
    <col min="15873" max="15876" width="34.5" style="47" customWidth="1"/>
    <col min="15877" max="16031" width="6.75" style="47" customWidth="1"/>
    <col min="16032" max="16128" width="6.875" style="47"/>
    <col min="16129" max="16132" width="34.5" style="47" customWidth="1"/>
    <col min="16133" max="16287" width="6.75" style="47" customWidth="1"/>
    <col min="16288" max="16384" width="6.875" style="47"/>
  </cols>
  <sheetData>
    <row r="1" spans="1:251" ht="20.100000000000001" customHeight="1">
      <c r="A1" s="48" t="s">
        <v>311</v>
      </c>
      <c r="B1" s="150"/>
      <c r="C1" s="151"/>
      <c r="D1" s="49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spans="1:251" s="76" customFormat="1" ht="38.25" customHeight="1">
      <c r="A2" s="152" t="s">
        <v>312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</row>
    <row r="3" spans="1:251" ht="12.75" customHeight="1">
      <c r="A3" s="154"/>
      <c r="B3" s="154"/>
      <c r="C3" s="155"/>
      <c r="D3" s="154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spans="1:251" ht="20.100000000000001" customHeight="1">
      <c r="A4" s="81"/>
      <c r="B4" s="156"/>
      <c r="C4" s="157"/>
      <c r="D4" s="73" t="s">
        <v>313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spans="1:251" ht="23.25" customHeight="1">
      <c r="A5" s="186" t="s">
        <v>314</v>
      </c>
      <c r="B5" s="186"/>
      <c r="C5" s="186" t="s">
        <v>315</v>
      </c>
      <c r="D5" s="186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spans="1:251" ht="24" customHeight="1">
      <c r="A6" s="67" t="s">
        <v>316</v>
      </c>
      <c r="B6" s="158" t="s">
        <v>317</v>
      </c>
      <c r="C6" s="67" t="s">
        <v>316</v>
      </c>
      <c r="D6" s="67" t="s">
        <v>317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spans="1:251" ht="20.100000000000001" customHeight="1">
      <c r="A7" s="58" t="s">
        <v>318</v>
      </c>
      <c r="B7" s="159">
        <f>'2-部门收入总表'!E7</f>
        <v>9910.5499999999993</v>
      </c>
      <c r="C7" s="58" t="s">
        <v>319</v>
      </c>
      <c r="D7" s="16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spans="1:251" ht="20.100000000000001" customHeight="1">
      <c r="A8" s="58" t="s">
        <v>320</v>
      </c>
      <c r="B8" s="159">
        <f>'2-部门收入总表'!F7</f>
        <v>50</v>
      </c>
      <c r="C8" s="58" t="s">
        <v>321</v>
      </c>
      <c r="D8" s="16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spans="1:251" ht="20.100000000000001" customHeight="1">
      <c r="A9" s="58" t="s">
        <v>322</v>
      </c>
      <c r="B9" s="159"/>
      <c r="C9" s="58" t="s">
        <v>323</v>
      </c>
      <c r="D9" s="16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spans="1:251" ht="20.100000000000001" customHeight="1">
      <c r="A10" s="58" t="s">
        <v>324</v>
      </c>
      <c r="B10" s="159">
        <f>'2-部门收入总表'!H7</f>
        <v>616.6</v>
      </c>
      <c r="C10" s="58" t="s">
        <v>325</v>
      </c>
      <c r="D10" s="16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spans="1:251" ht="20.100000000000001" customHeight="1">
      <c r="A11" s="58" t="s">
        <v>326</v>
      </c>
      <c r="B11" s="71"/>
      <c r="C11" s="58" t="s">
        <v>327</v>
      </c>
      <c r="D11" s="159">
        <f>'2-部门收入总表'!C8</f>
        <v>7893.96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spans="1:251" ht="20.100000000000001" customHeight="1">
      <c r="A12" s="58" t="s">
        <v>328</v>
      </c>
      <c r="B12" s="162"/>
      <c r="C12" s="58" t="s">
        <v>329</v>
      </c>
      <c r="D12" s="16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spans="1:251" ht="20.100000000000001" customHeight="1">
      <c r="A13" s="58" t="s">
        <v>330</v>
      </c>
      <c r="B13" s="162"/>
      <c r="C13" s="58" t="s">
        <v>331</v>
      </c>
      <c r="D13" s="16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spans="1:251" ht="20.100000000000001" customHeight="1">
      <c r="A14" s="58" t="s">
        <v>332</v>
      </c>
      <c r="B14" s="162"/>
      <c r="C14" s="58" t="s">
        <v>333</v>
      </c>
      <c r="D14" s="159">
        <f>'3- 部门支出总表'!C15</f>
        <v>1729.57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spans="1:251" ht="20.100000000000001" customHeight="1">
      <c r="A15" s="58" t="s">
        <v>334</v>
      </c>
      <c r="B15" s="71"/>
      <c r="C15" s="58" t="s">
        <v>335</v>
      </c>
      <c r="D15" s="159">
        <f>'3- 部门支出总表'!C20</f>
        <v>547.64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spans="1:251" ht="20.100000000000001" customHeight="1">
      <c r="A16" s="163"/>
      <c r="B16" s="164"/>
      <c r="C16" s="58" t="s">
        <v>336</v>
      </c>
      <c r="D16" s="159">
        <f>'3- 部门支出总表'!C24</f>
        <v>434.74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spans="1:251" ht="20.100000000000001" customHeight="1">
      <c r="A17" s="163"/>
      <c r="B17" s="87"/>
      <c r="C17" s="58" t="s">
        <v>337</v>
      </c>
      <c r="D17" s="159">
        <f>'2-部门收入总表'!C27</f>
        <v>50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spans="1:251" ht="20.100000000000001" customHeight="1">
      <c r="A18" s="163"/>
      <c r="B18" s="87"/>
      <c r="C18" s="165"/>
      <c r="D18" s="16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spans="1:251" ht="20.100000000000001" customHeight="1">
      <c r="A19" s="166"/>
      <c r="B19" s="87"/>
      <c r="C19" s="165"/>
      <c r="D19" s="16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spans="1:251" ht="20.100000000000001" customHeight="1">
      <c r="A20" s="166"/>
      <c r="B20" s="87"/>
      <c r="C20" s="165"/>
      <c r="D20" s="16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</row>
    <row r="21" spans="1:251" ht="20.100000000000001" customHeight="1">
      <c r="A21" s="166"/>
      <c r="B21" s="87"/>
      <c r="C21" s="167"/>
      <c r="D21" s="168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</row>
    <row r="22" spans="1:251" ht="20.100000000000001" customHeight="1">
      <c r="A22" s="169" t="s">
        <v>338</v>
      </c>
      <c r="B22" s="170">
        <f>SUM(B7:B21)</f>
        <v>10577.15</v>
      </c>
      <c r="C22" s="171" t="s">
        <v>339</v>
      </c>
      <c r="D22" s="170">
        <f>SUM(D7:D21)</f>
        <v>10655.91</v>
      </c>
      <c r="F22" s="60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</row>
    <row r="23" spans="1:251" ht="20.100000000000001" customHeight="1">
      <c r="A23" s="58" t="s">
        <v>340</v>
      </c>
      <c r="B23" s="58"/>
      <c r="C23" s="58" t="s">
        <v>341</v>
      </c>
      <c r="D23" s="168"/>
      <c r="E23" s="60"/>
      <c r="F23" s="6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</row>
    <row r="24" spans="1:251" ht="20.100000000000001" customHeight="1">
      <c r="A24" s="58" t="s">
        <v>342</v>
      </c>
      <c r="B24" s="172">
        <f>'2-部门收入总表'!D7</f>
        <v>78.760000000000005</v>
      </c>
      <c r="C24" s="58"/>
      <c r="D24" s="168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</row>
    <row r="25" spans="1:251" ht="20.100000000000001" customHeight="1">
      <c r="A25" s="173" t="s">
        <v>343</v>
      </c>
      <c r="B25" s="174">
        <f>B22+B23+B24</f>
        <v>10655.91</v>
      </c>
      <c r="C25" s="175" t="s">
        <v>344</v>
      </c>
      <c r="D25" s="176">
        <f>D22+D23</f>
        <v>10655.91</v>
      </c>
      <c r="E25" s="177">
        <f>B25-D25</f>
        <v>0</v>
      </c>
    </row>
    <row r="32" spans="1:251" ht="20.100000000000001" customHeight="1">
      <c r="C32" s="60"/>
    </row>
  </sheetData>
  <mergeCells count="2">
    <mergeCell ref="A5:B5"/>
    <mergeCell ref="C5:D5"/>
  </mergeCells>
  <phoneticPr fontId="42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1.5" style="47" customWidth="1"/>
    <col min="2" max="2" width="25.875" style="47" customWidth="1"/>
    <col min="3" max="3" width="12.625" style="47" customWidth="1"/>
    <col min="4" max="4" width="12.625" style="60" customWidth="1"/>
    <col min="5" max="7" width="12.625" style="47" customWidth="1"/>
    <col min="8" max="8" width="15" style="47" customWidth="1"/>
    <col min="9" max="9" width="9.5" style="47" customWidth="1"/>
    <col min="10" max="10" width="10.5" style="47" customWidth="1"/>
    <col min="11" max="11" width="11.75" style="47" customWidth="1"/>
    <col min="12" max="12" width="12.625" style="47" customWidth="1"/>
    <col min="13" max="13" width="11.625" style="47" customWidth="1"/>
    <col min="14" max="257" width="6.875" style="47"/>
    <col min="258" max="258" width="9.25" style="47" customWidth="1"/>
    <col min="259" max="259" width="44.625" style="47" customWidth="1"/>
    <col min="260" max="269" width="12.625" style="47" customWidth="1"/>
    <col min="270" max="513" width="6.875" style="47"/>
    <col min="514" max="514" width="9.25" style="47" customWidth="1"/>
    <col min="515" max="515" width="44.625" style="47" customWidth="1"/>
    <col min="516" max="525" width="12.625" style="47" customWidth="1"/>
    <col min="526" max="769" width="6.875" style="47"/>
    <col min="770" max="770" width="9.25" style="47" customWidth="1"/>
    <col min="771" max="771" width="44.625" style="47" customWidth="1"/>
    <col min="772" max="781" width="12.625" style="47" customWidth="1"/>
    <col min="782" max="1025" width="6.875" style="47"/>
    <col min="1026" max="1026" width="9.25" style="47" customWidth="1"/>
    <col min="1027" max="1027" width="44.625" style="47" customWidth="1"/>
    <col min="1028" max="1037" width="12.625" style="47" customWidth="1"/>
    <col min="1038" max="1281" width="6.875" style="47"/>
    <col min="1282" max="1282" width="9.25" style="47" customWidth="1"/>
    <col min="1283" max="1283" width="44.625" style="47" customWidth="1"/>
    <col min="1284" max="1293" width="12.625" style="47" customWidth="1"/>
    <col min="1294" max="1537" width="6.875" style="47"/>
    <col min="1538" max="1538" width="9.25" style="47" customWidth="1"/>
    <col min="1539" max="1539" width="44.625" style="47" customWidth="1"/>
    <col min="1540" max="1549" width="12.625" style="47" customWidth="1"/>
    <col min="1550" max="1793" width="6.875" style="47"/>
    <col min="1794" max="1794" width="9.25" style="47" customWidth="1"/>
    <col min="1795" max="1795" width="44.625" style="47" customWidth="1"/>
    <col min="1796" max="1805" width="12.625" style="47" customWidth="1"/>
    <col min="1806" max="2049" width="6.875" style="47"/>
    <col min="2050" max="2050" width="9.25" style="47" customWidth="1"/>
    <col min="2051" max="2051" width="44.625" style="47" customWidth="1"/>
    <col min="2052" max="2061" width="12.625" style="47" customWidth="1"/>
    <col min="2062" max="2305" width="6.875" style="47"/>
    <col min="2306" max="2306" width="9.25" style="47" customWidth="1"/>
    <col min="2307" max="2307" width="44.625" style="47" customWidth="1"/>
    <col min="2308" max="2317" width="12.625" style="47" customWidth="1"/>
    <col min="2318" max="2561" width="6.875" style="47"/>
    <col min="2562" max="2562" width="9.25" style="47" customWidth="1"/>
    <col min="2563" max="2563" width="44.625" style="47" customWidth="1"/>
    <col min="2564" max="2573" width="12.625" style="47" customWidth="1"/>
    <col min="2574" max="2817" width="6.875" style="47"/>
    <col min="2818" max="2818" width="9.25" style="47" customWidth="1"/>
    <col min="2819" max="2819" width="44.625" style="47" customWidth="1"/>
    <col min="2820" max="2829" width="12.625" style="47" customWidth="1"/>
    <col min="2830" max="3073" width="6.875" style="47"/>
    <col min="3074" max="3074" width="9.25" style="47" customWidth="1"/>
    <col min="3075" max="3075" width="44.625" style="47" customWidth="1"/>
    <col min="3076" max="3085" width="12.625" style="47" customWidth="1"/>
    <col min="3086" max="3329" width="6.875" style="47"/>
    <col min="3330" max="3330" width="9.25" style="47" customWidth="1"/>
    <col min="3331" max="3331" width="44.625" style="47" customWidth="1"/>
    <col min="3332" max="3341" width="12.625" style="47" customWidth="1"/>
    <col min="3342" max="3585" width="6.875" style="47"/>
    <col min="3586" max="3586" width="9.25" style="47" customWidth="1"/>
    <col min="3587" max="3587" width="44.625" style="47" customWidth="1"/>
    <col min="3588" max="3597" width="12.625" style="47" customWidth="1"/>
    <col min="3598" max="3841" width="6.875" style="47"/>
    <col min="3842" max="3842" width="9.25" style="47" customWidth="1"/>
    <col min="3843" max="3843" width="44.625" style="47" customWidth="1"/>
    <col min="3844" max="3853" width="12.625" style="47" customWidth="1"/>
    <col min="3854" max="4097" width="6.875" style="47"/>
    <col min="4098" max="4098" width="9.25" style="47" customWidth="1"/>
    <col min="4099" max="4099" width="44.625" style="47" customWidth="1"/>
    <col min="4100" max="4109" width="12.625" style="47" customWidth="1"/>
    <col min="4110" max="4353" width="6.875" style="47"/>
    <col min="4354" max="4354" width="9.25" style="47" customWidth="1"/>
    <col min="4355" max="4355" width="44.625" style="47" customWidth="1"/>
    <col min="4356" max="4365" width="12.625" style="47" customWidth="1"/>
    <col min="4366" max="4609" width="6.875" style="47"/>
    <col min="4610" max="4610" width="9.25" style="47" customWidth="1"/>
    <col min="4611" max="4611" width="44.625" style="47" customWidth="1"/>
    <col min="4612" max="4621" width="12.625" style="47" customWidth="1"/>
    <col min="4622" max="4865" width="6.875" style="47"/>
    <col min="4866" max="4866" width="9.25" style="47" customWidth="1"/>
    <col min="4867" max="4867" width="44.625" style="47" customWidth="1"/>
    <col min="4868" max="4877" width="12.625" style="47" customWidth="1"/>
    <col min="4878" max="5121" width="6.875" style="47"/>
    <col min="5122" max="5122" width="9.25" style="47" customWidth="1"/>
    <col min="5123" max="5123" width="44.625" style="47" customWidth="1"/>
    <col min="5124" max="5133" width="12.625" style="47" customWidth="1"/>
    <col min="5134" max="5377" width="6.875" style="47"/>
    <col min="5378" max="5378" width="9.25" style="47" customWidth="1"/>
    <col min="5379" max="5379" width="44.625" style="47" customWidth="1"/>
    <col min="5380" max="5389" width="12.625" style="47" customWidth="1"/>
    <col min="5390" max="5633" width="6.875" style="47"/>
    <col min="5634" max="5634" width="9.25" style="47" customWidth="1"/>
    <col min="5635" max="5635" width="44.625" style="47" customWidth="1"/>
    <col min="5636" max="5645" width="12.625" style="47" customWidth="1"/>
    <col min="5646" max="5889" width="6.875" style="47"/>
    <col min="5890" max="5890" width="9.25" style="47" customWidth="1"/>
    <col min="5891" max="5891" width="44.625" style="47" customWidth="1"/>
    <col min="5892" max="5901" width="12.625" style="47" customWidth="1"/>
    <col min="5902" max="6145" width="6.875" style="47"/>
    <col min="6146" max="6146" width="9.25" style="47" customWidth="1"/>
    <col min="6147" max="6147" width="44.625" style="47" customWidth="1"/>
    <col min="6148" max="6157" width="12.625" style="47" customWidth="1"/>
    <col min="6158" max="6401" width="6.875" style="47"/>
    <col min="6402" max="6402" width="9.25" style="47" customWidth="1"/>
    <col min="6403" max="6403" width="44.625" style="47" customWidth="1"/>
    <col min="6404" max="6413" width="12.625" style="47" customWidth="1"/>
    <col min="6414" max="6657" width="6.875" style="47"/>
    <col min="6658" max="6658" width="9.25" style="47" customWidth="1"/>
    <col min="6659" max="6659" width="44.625" style="47" customWidth="1"/>
    <col min="6660" max="6669" width="12.625" style="47" customWidth="1"/>
    <col min="6670" max="6913" width="6.875" style="47"/>
    <col min="6914" max="6914" width="9.25" style="47" customWidth="1"/>
    <col min="6915" max="6915" width="44.625" style="47" customWidth="1"/>
    <col min="6916" max="6925" width="12.625" style="47" customWidth="1"/>
    <col min="6926" max="7169" width="6.875" style="47"/>
    <col min="7170" max="7170" width="9.25" style="47" customWidth="1"/>
    <col min="7171" max="7171" width="44.625" style="47" customWidth="1"/>
    <col min="7172" max="7181" width="12.625" style="47" customWidth="1"/>
    <col min="7182" max="7425" width="6.875" style="47"/>
    <col min="7426" max="7426" width="9.25" style="47" customWidth="1"/>
    <col min="7427" max="7427" width="44.625" style="47" customWidth="1"/>
    <col min="7428" max="7437" width="12.625" style="47" customWidth="1"/>
    <col min="7438" max="7681" width="6.875" style="47"/>
    <col min="7682" max="7682" width="9.25" style="47" customWidth="1"/>
    <col min="7683" max="7683" width="44.625" style="47" customWidth="1"/>
    <col min="7684" max="7693" width="12.625" style="47" customWidth="1"/>
    <col min="7694" max="7937" width="6.875" style="47"/>
    <col min="7938" max="7938" width="9.25" style="47" customWidth="1"/>
    <col min="7939" max="7939" width="44.625" style="47" customWidth="1"/>
    <col min="7940" max="7949" width="12.625" style="47" customWidth="1"/>
    <col min="7950" max="8193" width="6.875" style="47"/>
    <col min="8194" max="8194" width="9.25" style="47" customWidth="1"/>
    <col min="8195" max="8195" width="44.625" style="47" customWidth="1"/>
    <col min="8196" max="8205" width="12.625" style="47" customWidth="1"/>
    <col min="8206" max="8449" width="6.875" style="47"/>
    <col min="8450" max="8450" width="9.25" style="47" customWidth="1"/>
    <col min="8451" max="8451" width="44.625" style="47" customWidth="1"/>
    <col min="8452" max="8461" width="12.625" style="47" customWidth="1"/>
    <col min="8462" max="8705" width="6.875" style="47"/>
    <col min="8706" max="8706" width="9.25" style="47" customWidth="1"/>
    <col min="8707" max="8707" width="44.625" style="47" customWidth="1"/>
    <col min="8708" max="8717" width="12.625" style="47" customWidth="1"/>
    <col min="8718" max="8961" width="6.875" style="47"/>
    <col min="8962" max="8962" width="9.25" style="47" customWidth="1"/>
    <col min="8963" max="8963" width="44.625" style="47" customWidth="1"/>
    <col min="8964" max="8973" width="12.625" style="47" customWidth="1"/>
    <col min="8974" max="9217" width="6.875" style="47"/>
    <col min="9218" max="9218" width="9.25" style="47" customWidth="1"/>
    <col min="9219" max="9219" width="44.625" style="47" customWidth="1"/>
    <col min="9220" max="9229" width="12.625" style="47" customWidth="1"/>
    <col min="9230" max="9473" width="6.875" style="47"/>
    <col min="9474" max="9474" width="9.25" style="47" customWidth="1"/>
    <col min="9475" max="9475" width="44.625" style="47" customWidth="1"/>
    <col min="9476" max="9485" width="12.625" style="47" customWidth="1"/>
    <col min="9486" max="9729" width="6.875" style="47"/>
    <col min="9730" max="9730" width="9.25" style="47" customWidth="1"/>
    <col min="9731" max="9731" width="44.625" style="47" customWidth="1"/>
    <col min="9732" max="9741" width="12.625" style="47" customWidth="1"/>
    <col min="9742" max="9985" width="6.875" style="47"/>
    <col min="9986" max="9986" width="9.25" style="47" customWidth="1"/>
    <col min="9987" max="9987" width="44.625" style="47" customWidth="1"/>
    <col min="9988" max="9997" width="12.625" style="47" customWidth="1"/>
    <col min="9998" max="10241" width="6.875" style="47"/>
    <col min="10242" max="10242" width="9.25" style="47" customWidth="1"/>
    <col min="10243" max="10243" width="44.625" style="47" customWidth="1"/>
    <col min="10244" max="10253" width="12.625" style="47" customWidth="1"/>
    <col min="10254" max="10497" width="6.875" style="47"/>
    <col min="10498" max="10498" width="9.25" style="47" customWidth="1"/>
    <col min="10499" max="10499" width="44.625" style="47" customWidth="1"/>
    <col min="10500" max="10509" width="12.625" style="47" customWidth="1"/>
    <col min="10510" max="10753" width="6.875" style="47"/>
    <col min="10754" max="10754" width="9.25" style="47" customWidth="1"/>
    <col min="10755" max="10755" width="44.625" style="47" customWidth="1"/>
    <col min="10756" max="10765" width="12.625" style="47" customWidth="1"/>
    <col min="10766" max="11009" width="6.875" style="47"/>
    <col min="11010" max="11010" width="9.25" style="47" customWidth="1"/>
    <col min="11011" max="11011" width="44.625" style="47" customWidth="1"/>
    <col min="11012" max="11021" width="12.625" style="47" customWidth="1"/>
    <col min="11022" max="11265" width="6.875" style="47"/>
    <col min="11266" max="11266" width="9.25" style="47" customWidth="1"/>
    <col min="11267" max="11267" width="44.625" style="47" customWidth="1"/>
    <col min="11268" max="11277" width="12.625" style="47" customWidth="1"/>
    <col min="11278" max="11521" width="6.875" style="47"/>
    <col min="11522" max="11522" width="9.25" style="47" customWidth="1"/>
    <col min="11523" max="11523" width="44.625" style="47" customWidth="1"/>
    <col min="11524" max="11533" width="12.625" style="47" customWidth="1"/>
    <col min="11534" max="11777" width="6.875" style="47"/>
    <col min="11778" max="11778" width="9.25" style="47" customWidth="1"/>
    <col min="11779" max="11779" width="44.625" style="47" customWidth="1"/>
    <col min="11780" max="11789" width="12.625" style="47" customWidth="1"/>
    <col min="11790" max="12033" width="6.875" style="47"/>
    <col min="12034" max="12034" width="9.25" style="47" customWidth="1"/>
    <col min="12035" max="12035" width="44.625" style="47" customWidth="1"/>
    <col min="12036" max="12045" width="12.625" style="47" customWidth="1"/>
    <col min="12046" max="12289" width="6.875" style="47"/>
    <col min="12290" max="12290" width="9.25" style="47" customWidth="1"/>
    <col min="12291" max="12291" width="44.625" style="47" customWidth="1"/>
    <col min="12292" max="12301" width="12.625" style="47" customWidth="1"/>
    <col min="12302" max="12545" width="6.875" style="47"/>
    <col min="12546" max="12546" width="9.25" style="47" customWidth="1"/>
    <col min="12547" max="12547" width="44.625" style="47" customWidth="1"/>
    <col min="12548" max="12557" width="12.625" style="47" customWidth="1"/>
    <col min="12558" max="12801" width="6.875" style="47"/>
    <col min="12802" max="12802" width="9.25" style="47" customWidth="1"/>
    <col min="12803" max="12803" width="44.625" style="47" customWidth="1"/>
    <col min="12804" max="12813" width="12.625" style="47" customWidth="1"/>
    <col min="12814" max="13057" width="6.875" style="47"/>
    <col min="13058" max="13058" width="9.25" style="47" customWidth="1"/>
    <col min="13059" max="13059" width="44.625" style="47" customWidth="1"/>
    <col min="13060" max="13069" width="12.625" style="47" customWidth="1"/>
    <col min="13070" max="13313" width="6.875" style="47"/>
    <col min="13314" max="13314" width="9.25" style="47" customWidth="1"/>
    <col min="13315" max="13315" width="44.625" style="47" customWidth="1"/>
    <col min="13316" max="13325" width="12.625" style="47" customWidth="1"/>
    <col min="13326" max="13569" width="6.875" style="47"/>
    <col min="13570" max="13570" width="9.25" style="47" customWidth="1"/>
    <col min="13571" max="13571" width="44.625" style="47" customWidth="1"/>
    <col min="13572" max="13581" width="12.625" style="47" customWidth="1"/>
    <col min="13582" max="13825" width="6.875" style="47"/>
    <col min="13826" max="13826" width="9.25" style="47" customWidth="1"/>
    <col min="13827" max="13827" width="44.625" style="47" customWidth="1"/>
    <col min="13828" max="13837" width="12.625" style="47" customWidth="1"/>
    <col min="13838" max="14081" width="6.875" style="47"/>
    <col min="14082" max="14082" width="9.25" style="47" customWidth="1"/>
    <col min="14083" max="14083" width="44.625" style="47" customWidth="1"/>
    <col min="14084" max="14093" width="12.625" style="47" customWidth="1"/>
    <col min="14094" max="14337" width="6.875" style="47"/>
    <col min="14338" max="14338" width="9.25" style="47" customWidth="1"/>
    <col min="14339" max="14339" width="44.625" style="47" customWidth="1"/>
    <col min="14340" max="14349" width="12.625" style="47" customWidth="1"/>
    <col min="14350" max="14593" width="6.875" style="47"/>
    <col min="14594" max="14594" width="9.25" style="47" customWidth="1"/>
    <col min="14595" max="14595" width="44.625" style="47" customWidth="1"/>
    <col min="14596" max="14605" width="12.625" style="47" customWidth="1"/>
    <col min="14606" max="14849" width="6.875" style="47"/>
    <col min="14850" max="14850" width="9.25" style="47" customWidth="1"/>
    <col min="14851" max="14851" width="44.625" style="47" customWidth="1"/>
    <col min="14852" max="14861" width="12.625" style="47" customWidth="1"/>
    <col min="14862" max="15105" width="6.875" style="47"/>
    <col min="15106" max="15106" width="9.25" style="47" customWidth="1"/>
    <col min="15107" max="15107" width="44.625" style="47" customWidth="1"/>
    <col min="15108" max="15117" width="12.625" style="47" customWidth="1"/>
    <col min="15118" max="15361" width="6.875" style="47"/>
    <col min="15362" max="15362" width="9.25" style="47" customWidth="1"/>
    <col min="15363" max="15363" width="44.625" style="47" customWidth="1"/>
    <col min="15364" max="15373" width="12.625" style="47" customWidth="1"/>
    <col min="15374" max="15617" width="6.875" style="47"/>
    <col min="15618" max="15618" width="9.25" style="47" customWidth="1"/>
    <col min="15619" max="15619" width="44.625" style="47" customWidth="1"/>
    <col min="15620" max="15629" width="12.625" style="47" customWidth="1"/>
    <col min="15630" max="15873" width="6.875" style="47"/>
    <col min="15874" max="15874" width="9.25" style="47" customWidth="1"/>
    <col min="15875" max="15875" width="44.625" style="47" customWidth="1"/>
    <col min="15876" max="15885" width="12.625" style="47" customWidth="1"/>
    <col min="15886" max="16129" width="6.875" style="47"/>
    <col min="16130" max="16130" width="9.25" style="47" customWidth="1"/>
    <col min="16131" max="16131" width="44.625" style="47" customWidth="1"/>
    <col min="16132" max="16141" width="12.625" style="47" customWidth="1"/>
    <col min="16142" max="16384" width="6.875" style="47"/>
  </cols>
  <sheetData>
    <row r="1" spans="1:13" ht="20.100000000000001" customHeight="1">
      <c r="A1" s="48" t="s">
        <v>345</v>
      </c>
    </row>
    <row r="2" spans="1:13" s="76" customFormat="1" ht="43.5" customHeight="1">
      <c r="A2" s="79" t="s">
        <v>346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0.100000000000001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20.100000000000001" customHeight="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 t="s">
        <v>313</v>
      </c>
    </row>
    <row r="5" spans="1:13" ht="50.1" customHeight="1">
      <c r="A5" s="186" t="s">
        <v>347</v>
      </c>
      <c r="B5" s="186"/>
      <c r="C5" s="187" t="s">
        <v>348</v>
      </c>
      <c r="D5" s="187" t="s">
        <v>342</v>
      </c>
      <c r="E5" s="187" t="s">
        <v>349</v>
      </c>
      <c r="F5" s="187" t="s">
        <v>350</v>
      </c>
      <c r="G5" s="187" t="s">
        <v>351</v>
      </c>
      <c r="H5" s="187" t="s">
        <v>352</v>
      </c>
      <c r="I5" s="187" t="s">
        <v>353</v>
      </c>
      <c r="J5" s="187" t="s">
        <v>354</v>
      </c>
      <c r="K5" s="187" t="s">
        <v>355</v>
      </c>
      <c r="L5" s="187" t="s">
        <v>356</v>
      </c>
      <c r="M5" s="187" t="s">
        <v>357</v>
      </c>
    </row>
    <row r="6" spans="1:13" ht="50.1" customHeight="1">
      <c r="A6" s="141" t="s">
        <v>358</v>
      </c>
      <c r="B6" s="142" t="s">
        <v>359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3" s="144" customFormat="1" ht="27" customHeight="1">
      <c r="A7" s="188" t="s">
        <v>348</v>
      </c>
      <c r="B7" s="188"/>
      <c r="C7" s="96">
        <f>SUM(C8,C15,C20,C24,C27)</f>
        <v>10655.91</v>
      </c>
      <c r="D7" s="96">
        <f t="shared" ref="D7:M7" si="0">SUM(D8,D15,D20,D24,D27)</f>
        <v>78.760000000000005</v>
      </c>
      <c r="E7" s="96">
        <f t="shared" si="0"/>
        <v>9910.5499999999993</v>
      </c>
      <c r="F7" s="96">
        <f t="shared" si="0"/>
        <v>50</v>
      </c>
      <c r="G7" s="96">
        <f t="shared" si="0"/>
        <v>0</v>
      </c>
      <c r="H7" s="96">
        <f t="shared" si="0"/>
        <v>616.6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0</v>
      </c>
    </row>
    <row r="8" spans="1:13" ht="23.1" customHeight="1">
      <c r="A8" s="147" t="s">
        <v>360</v>
      </c>
      <c r="B8" s="148" t="s">
        <v>361</v>
      </c>
      <c r="C8" s="71">
        <f>SUM(D8:M8)</f>
        <v>7893.96</v>
      </c>
      <c r="D8" s="98">
        <f>SUM(D9,D12)</f>
        <v>78.760000000000005</v>
      </c>
      <c r="E8" s="98">
        <f>SUM(E9,E12)</f>
        <v>7198.6</v>
      </c>
      <c r="F8" s="98">
        <f t="shared" ref="F8:M8" si="1">SUM(F9,F12)</f>
        <v>0</v>
      </c>
      <c r="G8" s="98">
        <f t="shared" si="1"/>
        <v>0</v>
      </c>
      <c r="H8" s="98">
        <f t="shared" si="1"/>
        <v>616.6</v>
      </c>
      <c r="I8" s="98">
        <f t="shared" si="1"/>
        <v>0</v>
      </c>
      <c r="J8" s="98">
        <f t="shared" si="1"/>
        <v>0</v>
      </c>
      <c r="K8" s="98">
        <f t="shared" si="1"/>
        <v>0</v>
      </c>
      <c r="L8" s="98">
        <f t="shared" si="1"/>
        <v>0</v>
      </c>
      <c r="M8" s="98">
        <f t="shared" si="1"/>
        <v>0</v>
      </c>
    </row>
    <row r="9" spans="1:13" ht="23.1" customHeight="1">
      <c r="A9" s="147" t="s">
        <v>362</v>
      </c>
      <c r="B9" s="148" t="s">
        <v>363</v>
      </c>
      <c r="C9" s="71">
        <f t="shared" ref="C9:C29" si="2">SUM(D9:M9)</f>
        <v>7864.67</v>
      </c>
      <c r="D9" s="98">
        <f>SUM(D10:D11)</f>
        <v>78.760000000000005</v>
      </c>
      <c r="E9" s="98">
        <f>SUM(E10:E11)</f>
        <v>7169.31</v>
      </c>
      <c r="F9" s="98">
        <f t="shared" ref="F9:M9" si="3">SUM(F10:F11)</f>
        <v>0</v>
      </c>
      <c r="G9" s="98">
        <f t="shared" si="3"/>
        <v>0</v>
      </c>
      <c r="H9" s="98">
        <f t="shared" si="3"/>
        <v>616.6</v>
      </c>
      <c r="I9" s="98">
        <f t="shared" si="3"/>
        <v>0</v>
      </c>
      <c r="J9" s="98">
        <f t="shared" si="3"/>
        <v>0</v>
      </c>
      <c r="K9" s="98">
        <f t="shared" si="3"/>
        <v>0</v>
      </c>
      <c r="L9" s="98">
        <f t="shared" si="3"/>
        <v>0</v>
      </c>
      <c r="M9" s="98">
        <f t="shared" si="3"/>
        <v>0</v>
      </c>
    </row>
    <row r="10" spans="1:13" ht="23.1" customHeight="1">
      <c r="A10" s="147" t="s">
        <v>364</v>
      </c>
      <c r="B10" s="148" t="s">
        <v>365</v>
      </c>
      <c r="C10" s="71">
        <f t="shared" si="2"/>
        <v>3053.58</v>
      </c>
      <c r="D10" s="71"/>
      <c r="E10" s="71">
        <f>'5- 一般公共预算支出'!D10</f>
        <v>3053.58</v>
      </c>
      <c r="F10" s="71"/>
      <c r="G10" s="71"/>
      <c r="H10" s="71"/>
      <c r="I10" s="149"/>
      <c r="J10" s="71"/>
      <c r="K10" s="71"/>
      <c r="L10" s="71"/>
      <c r="M10" s="71"/>
    </row>
    <row r="11" spans="1:13" ht="23.1" customHeight="1">
      <c r="A11" s="147" t="s">
        <v>366</v>
      </c>
      <c r="B11" s="148" t="s">
        <v>367</v>
      </c>
      <c r="C11" s="71">
        <f t="shared" si="2"/>
        <v>4811.09</v>
      </c>
      <c r="D11" s="71">
        <f>85.1-6.34</f>
        <v>78.760000000000005</v>
      </c>
      <c r="E11" s="71">
        <f>'5- 一般公共预算支出'!D11</f>
        <v>4115.7299999999996</v>
      </c>
      <c r="F11" s="71"/>
      <c r="G11" s="71"/>
      <c r="H11" s="71">
        <v>616.6</v>
      </c>
      <c r="I11" s="149"/>
      <c r="J11" s="71"/>
      <c r="K11" s="71"/>
      <c r="L11" s="71"/>
      <c r="M11" s="71"/>
    </row>
    <row r="12" spans="1:13" ht="23.1" customHeight="1">
      <c r="A12" s="147" t="s">
        <v>368</v>
      </c>
      <c r="B12" s="148" t="s">
        <v>369</v>
      </c>
      <c r="C12" s="71">
        <f t="shared" si="2"/>
        <v>29.29</v>
      </c>
      <c r="D12" s="98">
        <f>SUM(D13:D14)</f>
        <v>0</v>
      </c>
      <c r="E12" s="98">
        <f>SUM(E13:E14)</f>
        <v>29.29</v>
      </c>
      <c r="F12" s="98">
        <f t="shared" ref="F12:M12" si="4">SUM(F13:F14)</f>
        <v>0</v>
      </c>
      <c r="G12" s="98">
        <f t="shared" si="4"/>
        <v>0</v>
      </c>
      <c r="H12" s="98">
        <f t="shared" si="4"/>
        <v>0</v>
      </c>
      <c r="I12" s="98">
        <f t="shared" si="4"/>
        <v>0</v>
      </c>
      <c r="J12" s="98">
        <f t="shared" si="4"/>
        <v>0</v>
      </c>
      <c r="K12" s="98">
        <f t="shared" si="4"/>
        <v>0</v>
      </c>
      <c r="L12" s="98">
        <f t="shared" si="4"/>
        <v>0</v>
      </c>
      <c r="M12" s="98">
        <f t="shared" si="4"/>
        <v>0</v>
      </c>
    </row>
    <row r="13" spans="1:13" ht="23.1" customHeight="1">
      <c r="A13" s="147" t="s">
        <v>370</v>
      </c>
      <c r="B13" s="148" t="s">
        <v>371</v>
      </c>
      <c r="C13" s="71">
        <f t="shared" si="2"/>
        <v>7.55</v>
      </c>
      <c r="D13" s="71"/>
      <c r="E13" s="71">
        <f>'5- 一般公共预算支出'!D13</f>
        <v>7.55</v>
      </c>
      <c r="F13" s="71"/>
      <c r="G13" s="71"/>
      <c r="H13" s="149"/>
      <c r="I13" s="149"/>
      <c r="J13" s="71"/>
      <c r="K13" s="71"/>
      <c r="L13" s="71"/>
      <c r="M13" s="71"/>
    </row>
    <row r="14" spans="1:13" ht="23.1" customHeight="1">
      <c r="A14" s="147" t="s">
        <v>372</v>
      </c>
      <c r="B14" s="148" t="s">
        <v>373</v>
      </c>
      <c r="C14" s="71">
        <f t="shared" si="2"/>
        <v>21.74</v>
      </c>
      <c r="D14" s="71"/>
      <c r="E14" s="71">
        <f>'5- 一般公共预算支出'!D14</f>
        <v>21.74</v>
      </c>
      <c r="F14" s="71"/>
      <c r="G14" s="71"/>
      <c r="H14" s="149"/>
      <c r="I14" s="149"/>
      <c r="J14" s="71"/>
      <c r="K14" s="71"/>
      <c r="L14" s="71"/>
      <c r="M14" s="71"/>
    </row>
    <row r="15" spans="1:13" ht="23.1" customHeight="1">
      <c r="A15" s="147" t="s">
        <v>374</v>
      </c>
      <c r="B15" s="148" t="s">
        <v>375</v>
      </c>
      <c r="C15" s="71">
        <f t="shared" si="2"/>
        <v>1729.57</v>
      </c>
      <c r="D15" s="98">
        <f>SUM(D16)</f>
        <v>0</v>
      </c>
      <c r="E15" s="98">
        <f t="shared" ref="E15:M15" si="5">SUM(E16)</f>
        <v>1729.57</v>
      </c>
      <c r="F15" s="98">
        <f t="shared" si="5"/>
        <v>0</v>
      </c>
      <c r="G15" s="98">
        <f t="shared" si="5"/>
        <v>0</v>
      </c>
      <c r="H15" s="98">
        <f t="shared" si="5"/>
        <v>0</v>
      </c>
      <c r="I15" s="98">
        <f t="shared" si="5"/>
        <v>0</v>
      </c>
      <c r="J15" s="98">
        <f t="shared" si="5"/>
        <v>0</v>
      </c>
      <c r="K15" s="98">
        <f t="shared" si="5"/>
        <v>0</v>
      </c>
      <c r="L15" s="98">
        <f t="shared" si="5"/>
        <v>0</v>
      </c>
      <c r="M15" s="98">
        <f t="shared" si="5"/>
        <v>0</v>
      </c>
    </row>
    <row r="16" spans="1:13" ht="23.1" customHeight="1">
      <c r="A16" s="147" t="s">
        <v>376</v>
      </c>
      <c r="B16" s="148" t="s">
        <v>377</v>
      </c>
      <c r="C16" s="71">
        <f t="shared" si="2"/>
        <v>1729.57</v>
      </c>
      <c r="D16" s="98">
        <f>SUM(D17:D19)</f>
        <v>0</v>
      </c>
      <c r="E16" s="98">
        <f t="shared" ref="E16:M16" si="6">SUM(E17:E19)</f>
        <v>1729.57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0</v>
      </c>
      <c r="J16" s="98">
        <f t="shared" si="6"/>
        <v>0</v>
      </c>
      <c r="K16" s="98">
        <f t="shared" si="6"/>
        <v>0</v>
      </c>
      <c r="L16" s="98">
        <f t="shared" si="6"/>
        <v>0</v>
      </c>
      <c r="M16" s="98">
        <f t="shared" si="6"/>
        <v>0</v>
      </c>
    </row>
    <row r="17" spans="1:13" ht="23.1" customHeight="1">
      <c r="A17" s="147" t="s">
        <v>378</v>
      </c>
      <c r="B17" s="148" t="s">
        <v>379</v>
      </c>
      <c r="C17" s="71">
        <f t="shared" si="2"/>
        <v>839.7</v>
      </c>
      <c r="D17" s="71"/>
      <c r="E17" s="71">
        <v>839.7</v>
      </c>
      <c r="F17" s="71"/>
      <c r="G17" s="71"/>
      <c r="H17" s="149"/>
      <c r="I17" s="149"/>
      <c r="J17" s="71"/>
      <c r="K17" s="71"/>
      <c r="L17" s="71"/>
      <c r="M17" s="71"/>
    </row>
    <row r="18" spans="1:13" ht="23.1" customHeight="1">
      <c r="A18" s="147" t="s">
        <v>380</v>
      </c>
      <c r="B18" s="148" t="s">
        <v>381</v>
      </c>
      <c r="C18" s="71">
        <f t="shared" si="2"/>
        <v>419.85</v>
      </c>
      <c r="D18" s="71"/>
      <c r="E18" s="71">
        <v>419.85</v>
      </c>
      <c r="F18" s="71"/>
      <c r="G18" s="71"/>
      <c r="H18" s="149"/>
      <c r="I18" s="149"/>
      <c r="J18" s="71"/>
      <c r="K18" s="71"/>
      <c r="L18" s="71"/>
      <c r="M18" s="71"/>
    </row>
    <row r="19" spans="1:13" ht="23.1" customHeight="1">
      <c r="A19" s="147" t="s">
        <v>382</v>
      </c>
      <c r="B19" s="148" t="s">
        <v>383</v>
      </c>
      <c r="C19" s="71">
        <f t="shared" si="2"/>
        <v>470.02</v>
      </c>
      <c r="D19" s="71"/>
      <c r="E19" s="71">
        <v>470.02</v>
      </c>
      <c r="F19" s="71"/>
      <c r="G19" s="71"/>
      <c r="H19" s="149"/>
      <c r="I19" s="149"/>
      <c r="J19" s="71"/>
      <c r="K19" s="71"/>
      <c r="L19" s="71"/>
      <c r="M19" s="71"/>
    </row>
    <row r="20" spans="1:13" ht="23.1" customHeight="1">
      <c r="A20" s="147" t="s">
        <v>384</v>
      </c>
      <c r="B20" s="148" t="s">
        <v>385</v>
      </c>
      <c r="C20" s="71">
        <f t="shared" si="2"/>
        <v>547.64</v>
      </c>
      <c r="D20" s="98">
        <f>SUM(D21)</f>
        <v>0</v>
      </c>
      <c r="E20" s="98">
        <f t="shared" ref="E20:M20" si="7">SUM(E21)</f>
        <v>547.64</v>
      </c>
      <c r="F20" s="98">
        <f t="shared" si="7"/>
        <v>0</v>
      </c>
      <c r="G20" s="98">
        <f t="shared" si="7"/>
        <v>0</v>
      </c>
      <c r="H20" s="98">
        <f t="shared" si="7"/>
        <v>0</v>
      </c>
      <c r="I20" s="98">
        <f t="shared" si="7"/>
        <v>0</v>
      </c>
      <c r="J20" s="98">
        <f t="shared" si="7"/>
        <v>0</v>
      </c>
      <c r="K20" s="98">
        <f t="shared" si="7"/>
        <v>0</v>
      </c>
      <c r="L20" s="98">
        <f t="shared" si="7"/>
        <v>0</v>
      </c>
      <c r="M20" s="98">
        <f t="shared" si="7"/>
        <v>0</v>
      </c>
    </row>
    <row r="21" spans="1:13" ht="23.1" customHeight="1">
      <c r="A21" s="147" t="s">
        <v>386</v>
      </c>
      <c r="B21" s="148" t="s">
        <v>387</v>
      </c>
      <c r="C21" s="71">
        <f t="shared" si="2"/>
        <v>547.64</v>
      </c>
      <c r="D21" s="98">
        <f>SUM(D22:D23)</f>
        <v>0</v>
      </c>
      <c r="E21" s="98">
        <f t="shared" ref="E21:M21" si="8">SUM(E22:E23)</f>
        <v>547.64</v>
      </c>
      <c r="F21" s="98">
        <f t="shared" si="8"/>
        <v>0</v>
      </c>
      <c r="G21" s="98">
        <f t="shared" si="8"/>
        <v>0</v>
      </c>
      <c r="H21" s="98">
        <f t="shared" si="8"/>
        <v>0</v>
      </c>
      <c r="I21" s="98">
        <f t="shared" si="8"/>
        <v>0</v>
      </c>
      <c r="J21" s="98">
        <f t="shared" si="8"/>
        <v>0</v>
      </c>
      <c r="K21" s="98">
        <f t="shared" si="8"/>
        <v>0</v>
      </c>
      <c r="L21" s="98">
        <f t="shared" si="8"/>
        <v>0</v>
      </c>
      <c r="M21" s="98">
        <f t="shared" si="8"/>
        <v>0</v>
      </c>
    </row>
    <row r="22" spans="1:13" ht="23.1" customHeight="1">
      <c r="A22" s="147" t="s">
        <v>388</v>
      </c>
      <c r="B22" s="148" t="s">
        <v>389</v>
      </c>
      <c r="C22" s="71">
        <f t="shared" si="2"/>
        <v>362.28</v>
      </c>
      <c r="D22" s="71"/>
      <c r="E22" s="71">
        <v>362.28</v>
      </c>
      <c r="F22" s="71"/>
      <c r="G22" s="71"/>
      <c r="H22" s="149"/>
      <c r="I22" s="149"/>
      <c r="J22" s="71"/>
      <c r="K22" s="71"/>
      <c r="L22" s="71"/>
      <c r="M22" s="71"/>
    </row>
    <row r="23" spans="1:13" ht="23.1" customHeight="1">
      <c r="A23" s="147" t="s">
        <v>390</v>
      </c>
      <c r="B23" s="148" t="s">
        <v>391</v>
      </c>
      <c r="C23" s="71">
        <f t="shared" si="2"/>
        <v>185.36</v>
      </c>
      <c r="D23" s="71"/>
      <c r="E23" s="71">
        <v>185.36</v>
      </c>
      <c r="F23" s="71"/>
      <c r="G23" s="71"/>
      <c r="H23" s="149"/>
      <c r="I23" s="149"/>
      <c r="J23" s="71"/>
      <c r="K23" s="71"/>
      <c r="L23" s="71"/>
      <c r="M23" s="71"/>
    </row>
    <row r="24" spans="1:13" ht="23.1" customHeight="1">
      <c r="A24" s="147" t="s">
        <v>392</v>
      </c>
      <c r="B24" s="148" t="s">
        <v>393</v>
      </c>
      <c r="C24" s="71">
        <f t="shared" si="2"/>
        <v>434.74</v>
      </c>
      <c r="D24" s="98">
        <f>SUM(D25)</f>
        <v>0</v>
      </c>
      <c r="E24" s="98">
        <f t="shared" ref="E24:M25" si="9">SUM(E25)</f>
        <v>434.74</v>
      </c>
      <c r="F24" s="98">
        <f t="shared" si="9"/>
        <v>0</v>
      </c>
      <c r="G24" s="98">
        <f t="shared" si="9"/>
        <v>0</v>
      </c>
      <c r="H24" s="98">
        <f t="shared" si="9"/>
        <v>0</v>
      </c>
      <c r="I24" s="98">
        <f t="shared" si="9"/>
        <v>0</v>
      </c>
      <c r="J24" s="98">
        <f t="shared" si="9"/>
        <v>0</v>
      </c>
      <c r="K24" s="98">
        <f t="shared" si="9"/>
        <v>0</v>
      </c>
      <c r="L24" s="98">
        <f t="shared" si="9"/>
        <v>0</v>
      </c>
      <c r="M24" s="98">
        <f t="shared" si="9"/>
        <v>0</v>
      </c>
    </row>
    <row r="25" spans="1:13" ht="23.1" customHeight="1">
      <c r="A25" s="147" t="s">
        <v>394</v>
      </c>
      <c r="B25" s="148" t="s">
        <v>395</v>
      </c>
      <c r="C25" s="71">
        <f t="shared" si="2"/>
        <v>434.74</v>
      </c>
      <c r="D25" s="98">
        <f>SUM(D26)</f>
        <v>0</v>
      </c>
      <c r="E25" s="98">
        <f t="shared" si="9"/>
        <v>434.74</v>
      </c>
      <c r="F25" s="98">
        <f t="shared" si="9"/>
        <v>0</v>
      </c>
      <c r="G25" s="98">
        <f t="shared" si="9"/>
        <v>0</v>
      </c>
      <c r="H25" s="98">
        <f t="shared" si="9"/>
        <v>0</v>
      </c>
      <c r="I25" s="98">
        <f t="shared" si="9"/>
        <v>0</v>
      </c>
      <c r="J25" s="98">
        <f t="shared" si="9"/>
        <v>0</v>
      </c>
      <c r="K25" s="98">
        <f t="shared" si="9"/>
        <v>0</v>
      </c>
      <c r="L25" s="98">
        <f t="shared" si="9"/>
        <v>0</v>
      </c>
      <c r="M25" s="98">
        <f t="shared" si="9"/>
        <v>0</v>
      </c>
    </row>
    <row r="26" spans="1:13" ht="23.1" customHeight="1">
      <c r="A26" s="147" t="s">
        <v>396</v>
      </c>
      <c r="B26" s="148" t="s">
        <v>397</v>
      </c>
      <c r="C26" s="71">
        <f t="shared" si="2"/>
        <v>434.74</v>
      </c>
      <c r="D26" s="71"/>
      <c r="E26" s="71">
        <v>434.74</v>
      </c>
      <c r="F26" s="71"/>
      <c r="G26" s="71"/>
      <c r="H26" s="149"/>
      <c r="I26" s="149"/>
      <c r="J26" s="71"/>
      <c r="K26" s="71"/>
      <c r="L26" s="71"/>
      <c r="M26" s="71"/>
    </row>
    <row r="27" spans="1:13" ht="23.1" customHeight="1">
      <c r="A27" s="147">
        <v>229</v>
      </c>
      <c r="B27" s="148" t="s">
        <v>398</v>
      </c>
      <c r="C27" s="71">
        <f t="shared" si="2"/>
        <v>50</v>
      </c>
      <c r="D27" s="98">
        <f>SUM(D28)</f>
        <v>0</v>
      </c>
      <c r="E27" s="98">
        <f t="shared" ref="E27:M28" si="10">SUM(E28)</f>
        <v>0</v>
      </c>
      <c r="F27" s="98">
        <f t="shared" si="10"/>
        <v>50</v>
      </c>
      <c r="G27" s="98">
        <f t="shared" si="10"/>
        <v>0</v>
      </c>
      <c r="H27" s="98">
        <f t="shared" si="10"/>
        <v>0</v>
      </c>
      <c r="I27" s="98">
        <f t="shared" si="10"/>
        <v>0</v>
      </c>
      <c r="J27" s="98">
        <f t="shared" si="10"/>
        <v>0</v>
      </c>
      <c r="K27" s="98">
        <f t="shared" si="10"/>
        <v>0</v>
      </c>
      <c r="L27" s="98">
        <f t="shared" si="10"/>
        <v>0</v>
      </c>
      <c r="M27" s="98">
        <f t="shared" si="10"/>
        <v>0</v>
      </c>
    </row>
    <row r="28" spans="1:13" ht="23.1" customHeight="1">
      <c r="A28" s="147">
        <v>22960</v>
      </c>
      <c r="B28" s="148" t="s">
        <v>399</v>
      </c>
      <c r="C28" s="71">
        <f t="shared" si="2"/>
        <v>50</v>
      </c>
      <c r="D28" s="98">
        <f>SUM(D29)</f>
        <v>0</v>
      </c>
      <c r="E28" s="98">
        <f t="shared" si="10"/>
        <v>0</v>
      </c>
      <c r="F28" s="98">
        <f t="shared" si="10"/>
        <v>50</v>
      </c>
      <c r="G28" s="98">
        <f t="shared" si="10"/>
        <v>0</v>
      </c>
      <c r="H28" s="98">
        <f t="shared" si="10"/>
        <v>0</v>
      </c>
      <c r="I28" s="98">
        <f t="shared" si="10"/>
        <v>0</v>
      </c>
      <c r="J28" s="98">
        <f t="shared" si="10"/>
        <v>0</v>
      </c>
      <c r="K28" s="98">
        <f t="shared" si="10"/>
        <v>0</v>
      </c>
      <c r="L28" s="98">
        <f t="shared" si="10"/>
        <v>0</v>
      </c>
      <c r="M28" s="98">
        <f t="shared" si="10"/>
        <v>0</v>
      </c>
    </row>
    <row r="29" spans="1:13" ht="23.1" customHeight="1">
      <c r="A29" s="147">
        <v>2296003</v>
      </c>
      <c r="B29" s="148" t="s">
        <v>400</v>
      </c>
      <c r="C29" s="71">
        <f t="shared" si="2"/>
        <v>50</v>
      </c>
      <c r="D29" s="71"/>
      <c r="E29" s="71"/>
      <c r="F29" s="71">
        <v>50</v>
      </c>
      <c r="G29" s="71"/>
      <c r="H29" s="149"/>
      <c r="I29" s="149"/>
      <c r="J29" s="71"/>
      <c r="K29" s="71"/>
      <c r="L29" s="71"/>
      <c r="M29" s="71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42" type="noConversion"/>
  <printOptions horizontalCentered="1"/>
  <pageMargins left="0" right="0" top="0.98425196850393704" bottom="0.98425196850393704" header="0.511811023622047" footer="0.511811023622047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"/>
  <sheetViews>
    <sheetView showGridLines="0" showZeros="0" workbookViewId="0">
      <selection sqref="A1:H1048576"/>
    </sheetView>
  </sheetViews>
  <sheetFormatPr defaultColWidth="6.875" defaultRowHeight="12.75" customHeight="1"/>
  <cols>
    <col min="1" max="1" width="12.75" style="47" customWidth="1"/>
    <col min="2" max="2" width="25.625" style="47" customWidth="1"/>
    <col min="3" max="6" width="18" style="47" customWidth="1"/>
    <col min="7" max="7" width="19.5" style="47" customWidth="1"/>
    <col min="8" max="8" width="21" style="47" customWidth="1"/>
    <col min="9" max="250" width="6.875" style="47"/>
    <col min="251" max="251" width="17.125" style="47" customWidth="1"/>
    <col min="252" max="252" width="34.875" style="47" customWidth="1"/>
    <col min="253" max="258" width="18" style="47" customWidth="1"/>
    <col min="259" max="506" width="6.875" style="47"/>
    <col min="507" max="507" width="17.125" style="47" customWidth="1"/>
    <col min="508" max="508" width="34.875" style="47" customWidth="1"/>
    <col min="509" max="514" width="18" style="47" customWidth="1"/>
    <col min="515" max="762" width="6.875" style="47"/>
    <col min="763" max="763" width="17.125" style="47" customWidth="1"/>
    <col min="764" max="764" width="34.875" style="47" customWidth="1"/>
    <col min="765" max="770" width="18" style="47" customWidth="1"/>
    <col min="771" max="1018" width="6.875" style="47"/>
    <col min="1019" max="1019" width="17.125" style="47" customWidth="1"/>
    <col min="1020" max="1020" width="34.875" style="47" customWidth="1"/>
    <col min="1021" max="1026" width="18" style="47" customWidth="1"/>
    <col min="1027" max="1274" width="6.875" style="47"/>
    <col min="1275" max="1275" width="17.125" style="47" customWidth="1"/>
    <col min="1276" max="1276" width="34.875" style="47" customWidth="1"/>
    <col min="1277" max="1282" width="18" style="47" customWidth="1"/>
    <col min="1283" max="1530" width="6.875" style="47"/>
    <col min="1531" max="1531" width="17.125" style="47" customWidth="1"/>
    <col min="1532" max="1532" width="34.875" style="47" customWidth="1"/>
    <col min="1533" max="1538" width="18" style="47" customWidth="1"/>
    <col min="1539" max="1786" width="6.875" style="47"/>
    <col min="1787" max="1787" width="17.125" style="47" customWidth="1"/>
    <col min="1788" max="1788" width="34.875" style="47" customWidth="1"/>
    <col min="1789" max="1794" width="18" style="47" customWidth="1"/>
    <col min="1795" max="2042" width="6.875" style="47"/>
    <col min="2043" max="2043" width="17.125" style="47" customWidth="1"/>
    <col min="2044" max="2044" width="34.875" style="47" customWidth="1"/>
    <col min="2045" max="2050" width="18" style="47" customWidth="1"/>
    <col min="2051" max="2298" width="6.875" style="47"/>
    <col min="2299" max="2299" width="17.125" style="47" customWidth="1"/>
    <col min="2300" max="2300" width="34.875" style="47" customWidth="1"/>
    <col min="2301" max="2306" width="18" style="47" customWidth="1"/>
    <col min="2307" max="2554" width="6.875" style="47"/>
    <col min="2555" max="2555" width="17.125" style="47" customWidth="1"/>
    <col min="2556" max="2556" width="34.875" style="47" customWidth="1"/>
    <col min="2557" max="2562" width="18" style="47" customWidth="1"/>
    <col min="2563" max="2810" width="6.875" style="47"/>
    <col min="2811" max="2811" width="17.125" style="47" customWidth="1"/>
    <col min="2812" max="2812" width="34.875" style="47" customWidth="1"/>
    <col min="2813" max="2818" width="18" style="47" customWidth="1"/>
    <col min="2819" max="3066" width="6.875" style="47"/>
    <col min="3067" max="3067" width="17.125" style="47" customWidth="1"/>
    <col min="3068" max="3068" width="34.875" style="47" customWidth="1"/>
    <col min="3069" max="3074" width="18" style="47" customWidth="1"/>
    <col min="3075" max="3322" width="6.875" style="47"/>
    <col min="3323" max="3323" width="17.125" style="47" customWidth="1"/>
    <col min="3324" max="3324" width="34.875" style="47" customWidth="1"/>
    <col min="3325" max="3330" width="18" style="47" customWidth="1"/>
    <col min="3331" max="3578" width="6.875" style="47"/>
    <col min="3579" max="3579" width="17.125" style="47" customWidth="1"/>
    <col min="3580" max="3580" width="34.875" style="47" customWidth="1"/>
    <col min="3581" max="3586" width="18" style="47" customWidth="1"/>
    <col min="3587" max="3834" width="6.875" style="47"/>
    <col min="3835" max="3835" width="17.125" style="47" customWidth="1"/>
    <col min="3836" max="3836" width="34.875" style="47" customWidth="1"/>
    <col min="3837" max="3842" width="18" style="47" customWidth="1"/>
    <col min="3843" max="4090" width="6.875" style="47"/>
    <col min="4091" max="4091" width="17.125" style="47" customWidth="1"/>
    <col min="4092" max="4092" width="34.875" style="47" customWidth="1"/>
    <col min="4093" max="4098" width="18" style="47" customWidth="1"/>
    <col min="4099" max="4346" width="6.875" style="47"/>
    <col min="4347" max="4347" width="17.125" style="47" customWidth="1"/>
    <col min="4348" max="4348" width="34.875" style="47" customWidth="1"/>
    <col min="4349" max="4354" width="18" style="47" customWidth="1"/>
    <col min="4355" max="4602" width="6.875" style="47"/>
    <col min="4603" max="4603" width="17.125" style="47" customWidth="1"/>
    <col min="4604" max="4604" width="34.875" style="47" customWidth="1"/>
    <col min="4605" max="4610" width="18" style="47" customWidth="1"/>
    <col min="4611" max="4858" width="6.875" style="47"/>
    <col min="4859" max="4859" width="17.125" style="47" customWidth="1"/>
    <col min="4860" max="4860" width="34.875" style="47" customWidth="1"/>
    <col min="4861" max="4866" width="18" style="47" customWidth="1"/>
    <col min="4867" max="5114" width="6.875" style="47"/>
    <col min="5115" max="5115" width="17.125" style="47" customWidth="1"/>
    <col min="5116" max="5116" width="34.875" style="47" customWidth="1"/>
    <col min="5117" max="5122" width="18" style="47" customWidth="1"/>
    <col min="5123" max="5370" width="6.875" style="47"/>
    <col min="5371" max="5371" width="17.125" style="47" customWidth="1"/>
    <col min="5372" max="5372" width="34.875" style="47" customWidth="1"/>
    <col min="5373" max="5378" width="18" style="47" customWidth="1"/>
    <col min="5379" max="5626" width="6.875" style="47"/>
    <col min="5627" max="5627" width="17.125" style="47" customWidth="1"/>
    <col min="5628" max="5628" width="34.875" style="47" customWidth="1"/>
    <col min="5629" max="5634" width="18" style="47" customWidth="1"/>
    <col min="5635" max="5882" width="6.875" style="47"/>
    <col min="5883" max="5883" width="17.125" style="47" customWidth="1"/>
    <col min="5884" max="5884" width="34.875" style="47" customWidth="1"/>
    <col min="5885" max="5890" width="18" style="47" customWidth="1"/>
    <col min="5891" max="6138" width="6.875" style="47"/>
    <col min="6139" max="6139" width="17.125" style="47" customWidth="1"/>
    <col min="6140" max="6140" width="34.875" style="47" customWidth="1"/>
    <col min="6141" max="6146" width="18" style="47" customWidth="1"/>
    <col min="6147" max="6394" width="6.875" style="47"/>
    <col min="6395" max="6395" width="17.125" style="47" customWidth="1"/>
    <col min="6396" max="6396" width="34.875" style="47" customWidth="1"/>
    <col min="6397" max="6402" width="18" style="47" customWidth="1"/>
    <col min="6403" max="6650" width="6.875" style="47"/>
    <col min="6651" max="6651" width="17.125" style="47" customWidth="1"/>
    <col min="6652" max="6652" width="34.875" style="47" customWidth="1"/>
    <col min="6653" max="6658" width="18" style="47" customWidth="1"/>
    <col min="6659" max="6906" width="6.875" style="47"/>
    <col min="6907" max="6907" width="17.125" style="47" customWidth="1"/>
    <col min="6908" max="6908" width="34.875" style="47" customWidth="1"/>
    <col min="6909" max="6914" width="18" style="47" customWidth="1"/>
    <col min="6915" max="7162" width="6.875" style="47"/>
    <col min="7163" max="7163" width="17.125" style="47" customWidth="1"/>
    <col min="7164" max="7164" width="34.875" style="47" customWidth="1"/>
    <col min="7165" max="7170" width="18" style="47" customWidth="1"/>
    <col min="7171" max="7418" width="6.875" style="47"/>
    <col min="7419" max="7419" width="17.125" style="47" customWidth="1"/>
    <col min="7420" max="7420" width="34.875" style="47" customWidth="1"/>
    <col min="7421" max="7426" width="18" style="47" customWidth="1"/>
    <col min="7427" max="7674" width="6.875" style="47"/>
    <col min="7675" max="7675" width="17.125" style="47" customWidth="1"/>
    <col min="7676" max="7676" width="34.875" style="47" customWidth="1"/>
    <col min="7677" max="7682" width="18" style="47" customWidth="1"/>
    <col min="7683" max="7930" width="6.875" style="47"/>
    <col min="7931" max="7931" width="17.125" style="47" customWidth="1"/>
    <col min="7932" max="7932" width="34.875" style="47" customWidth="1"/>
    <col min="7933" max="7938" width="18" style="47" customWidth="1"/>
    <col min="7939" max="8186" width="6.875" style="47"/>
    <col min="8187" max="8187" width="17.125" style="47" customWidth="1"/>
    <col min="8188" max="8188" width="34.875" style="47" customWidth="1"/>
    <col min="8189" max="8194" width="18" style="47" customWidth="1"/>
    <col min="8195" max="8442" width="6.875" style="47"/>
    <col min="8443" max="8443" width="17.125" style="47" customWidth="1"/>
    <col min="8444" max="8444" width="34.875" style="47" customWidth="1"/>
    <col min="8445" max="8450" width="18" style="47" customWidth="1"/>
    <col min="8451" max="8698" width="6.875" style="47"/>
    <col min="8699" max="8699" width="17.125" style="47" customWidth="1"/>
    <col min="8700" max="8700" width="34.875" style="47" customWidth="1"/>
    <col min="8701" max="8706" width="18" style="47" customWidth="1"/>
    <col min="8707" max="8954" width="6.875" style="47"/>
    <col min="8955" max="8955" width="17.125" style="47" customWidth="1"/>
    <col min="8956" max="8956" width="34.875" style="47" customWidth="1"/>
    <col min="8957" max="8962" width="18" style="47" customWidth="1"/>
    <col min="8963" max="9210" width="6.875" style="47"/>
    <col min="9211" max="9211" width="17.125" style="47" customWidth="1"/>
    <col min="9212" max="9212" width="34.875" style="47" customWidth="1"/>
    <col min="9213" max="9218" width="18" style="47" customWidth="1"/>
    <col min="9219" max="9466" width="6.875" style="47"/>
    <col min="9467" max="9467" width="17.125" style="47" customWidth="1"/>
    <col min="9468" max="9468" width="34.875" style="47" customWidth="1"/>
    <col min="9469" max="9474" width="18" style="47" customWidth="1"/>
    <col min="9475" max="9722" width="6.875" style="47"/>
    <col min="9723" max="9723" width="17.125" style="47" customWidth="1"/>
    <col min="9724" max="9724" width="34.875" style="47" customWidth="1"/>
    <col min="9725" max="9730" width="18" style="47" customWidth="1"/>
    <col min="9731" max="9978" width="6.875" style="47"/>
    <col min="9979" max="9979" width="17.125" style="47" customWidth="1"/>
    <col min="9980" max="9980" width="34.875" style="47" customWidth="1"/>
    <col min="9981" max="9986" width="18" style="47" customWidth="1"/>
    <col min="9987" max="10234" width="6.875" style="47"/>
    <col min="10235" max="10235" width="17.125" style="47" customWidth="1"/>
    <col min="10236" max="10236" width="34.875" style="47" customWidth="1"/>
    <col min="10237" max="10242" width="18" style="47" customWidth="1"/>
    <col min="10243" max="10490" width="6.875" style="47"/>
    <col min="10491" max="10491" width="17.125" style="47" customWidth="1"/>
    <col min="10492" max="10492" width="34.875" style="47" customWidth="1"/>
    <col min="10493" max="10498" width="18" style="47" customWidth="1"/>
    <col min="10499" max="10746" width="6.875" style="47"/>
    <col min="10747" max="10747" width="17.125" style="47" customWidth="1"/>
    <col min="10748" max="10748" width="34.875" style="47" customWidth="1"/>
    <col min="10749" max="10754" width="18" style="47" customWidth="1"/>
    <col min="10755" max="11002" width="6.875" style="47"/>
    <col min="11003" max="11003" width="17.125" style="47" customWidth="1"/>
    <col min="11004" max="11004" width="34.875" style="47" customWidth="1"/>
    <col min="11005" max="11010" width="18" style="47" customWidth="1"/>
    <col min="11011" max="11258" width="6.875" style="47"/>
    <col min="11259" max="11259" width="17.125" style="47" customWidth="1"/>
    <col min="11260" max="11260" width="34.875" style="47" customWidth="1"/>
    <col min="11261" max="11266" width="18" style="47" customWidth="1"/>
    <col min="11267" max="11514" width="6.875" style="47"/>
    <col min="11515" max="11515" width="17.125" style="47" customWidth="1"/>
    <col min="11516" max="11516" width="34.875" style="47" customWidth="1"/>
    <col min="11517" max="11522" width="18" style="47" customWidth="1"/>
    <col min="11523" max="11770" width="6.875" style="47"/>
    <col min="11771" max="11771" width="17.125" style="47" customWidth="1"/>
    <col min="11772" max="11772" width="34.875" style="47" customWidth="1"/>
    <col min="11773" max="11778" width="18" style="47" customWidth="1"/>
    <col min="11779" max="12026" width="6.875" style="47"/>
    <col min="12027" max="12027" width="17.125" style="47" customWidth="1"/>
    <col min="12028" max="12028" width="34.875" style="47" customWidth="1"/>
    <col min="12029" max="12034" width="18" style="47" customWidth="1"/>
    <col min="12035" max="12282" width="6.875" style="47"/>
    <col min="12283" max="12283" width="17.125" style="47" customWidth="1"/>
    <col min="12284" max="12284" width="34.875" style="47" customWidth="1"/>
    <col min="12285" max="12290" width="18" style="47" customWidth="1"/>
    <col min="12291" max="12538" width="6.875" style="47"/>
    <col min="12539" max="12539" width="17.125" style="47" customWidth="1"/>
    <col min="12540" max="12540" width="34.875" style="47" customWidth="1"/>
    <col min="12541" max="12546" width="18" style="47" customWidth="1"/>
    <col min="12547" max="12794" width="6.875" style="47"/>
    <col min="12795" max="12795" width="17.125" style="47" customWidth="1"/>
    <col min="12796" max="12796" width="34.875" style="47" customWidth="1"/>
    <col min="12797" max="12802" width="18" style="47" customWidth="1"/>
    <col min="12803" max="13050" width="6.875" style="47"/>
    <col min="13051" max="13051" width="17.125" style="47" customWidth="1"/>
    <col min="13052" max="13052" width="34.875" style="47" customWidth="1"/>
    <col min="13053" max="13058" width="18" style="47" customWidth="1"/>
    <col min="13059" max="13306" width="6.875" style="47"/>
    <col min="13307" max="13307" width="17.125" style="47" customWidth="1"/>
    <col min="13308" max="13308" width="34.875" style="47" customWidth="1"/>
    <col min="13309" max="13314" width="18" style="47" customWidth="1"/>
    <col min="13315" max="13562" width="6.875" style="47"/>
    <col min="13563" max="13563" width="17.125" style="47" customWidth="1"/>
    <col min="13564" max="13564" width="34.875" style="47" customWidth="1"/>
    <col min="13565" max="13570" width="18" style="47" customWidth="1"/>
    <col min="13571" max="13818" width="6.875" style="47"/>
    <col min="13819" max="13819" width="17.125" style="47" customWidth="1"/>
    <col min="13820" max="13820" width="34.875" style="47" customWidth="1"/>
    <col min="13821" max="13826" width="18" style="47" customWidth="1"/>
    <col min="13827" max="14074" width="6.875" style="47"/>
    <col min="14075" max="14075" width="17.125" style="47" customWidth="1"/>
    <col min="14076" max="14076" width="34.875" style="47" customWidth="1"/>
    <col min="14077" max="14082" width="18" style="47" customWidth="1"/>
    <col min="14083" max="14330" width="6.875" style="47"/>
    <col min="14331" max="14331" width="17.125" style="47" customWidth="1"/>
    <col min="14332" max="14332" width="34.875" style="47" customWidth="1"/>
    <col min="14333" max="14338" width="18" style="47" customWidth="1"/>
    <col min="14339" max="14586" width="6.875" style="47"/>
    <col min="14587" max="14587" width="17.125" style="47" customWidth="1"/>
    <col min="14588" max="14588" width="34.875" style="47" customWidth="1"/>
    <col min="14589" max="14594" width="18" style="47" customWidth="1"/>
    <col min="14595" max="14842" width="6.875" style="47"/>
    <col min="14843" max="14843" width="17.125" style="47" customWidth="1"/>
    <col min="14844" max="14844" width="34.875" style="47" customWidth="1"/>
    <col min="14845" max="14850" width="18" style="47" customWidth="1"/>
    <col min="14851" max="15098" width="6.875" style="47"/>
    <col min="15099" max="15099" width="17.125" style="47" customWidth="1"/>
    <col min="15100" max="15100" width="34.875" style="47" customWidth="1"/>
    <col min="15101" max="15106" width="18" style="47" customWidth="1"/>
    <col min="15107" max="15354" width="6.875" style="47"/>
    <col min="15355" max="15355" width="17.125" style="47" customWidth="1"/>
    <col min="15356" max="15356" width="34.875" style="47" customWidth="1"/>
    <col min="15357" max="15362" width="18" style="47" customWidth="1"/>
    <col min="15363" max="15610" width="6.875" style="47"/>
    <col min="15611" max="15611" width="17.125" style="47" customWidth="1"/>
    <col min="15612" max="15612" width="34.875" style="47" customWidth="1"/>
    <col min="15613" max="15618" width="18" style="47" customWidth="1"/>
    <col min="15619" max="15866" width="6.875" style="47"/>
    <col min="15867" max="15867" width="17.125" style="47" customWidth="1"/>
    <col min="15868" max="15868" width="34.875" style="47" customWidth="1"/>
    <col min="15869" max="15874" width="18" style="47" customWidth="1"/>
    <col min="15875" max="16122" width="6.875" style="47"/>
    <col min="16123" max="16123" width="17.125" style="47" customWidth="1"/>
    <col min="16124" max="16124" width="34.875" style="47" customWidth="1"/>
    <col min="16125" max="16130" width="18" style="47" customWidth="1"/>
    <col min="16131" max="16384" width="6.875" style="47"/>
  </cols>
  <sheetData>
    <row r="1" spans="1:8" ht="20.100000000000001" customHeight="1">
      <c r="A1" s="48" t="s">
        <v>401</v>
      </c>
      <c r="B1" s="60"/>
    </row>
    <row r="2" spans="1:8" s="76" customFormat="1" ht="44.25" customHeight="1">
      <c r="A2" s="189" t="s">
        <v>402</v>
      </c>
      <c r="B2" s="189"/>
      <c r="C2" s="189"/>
      <c r="D2" s="189"/>
      <c r="E2" s="189"/>
      <c r="F2" s="189"/>
      <c r="G2" s="189"/>
      <c r="H2" s="189"/>
    </row>
    <row r="3" spans="1:8" ht="20.100000000000001" customHeight="1">
      <c r="A3" s="137"/>
      <c r="B3" s="138"/>
      <c r="C3" s="139"/>
      <c r="D3" s="139"/>
      <c r="E3" s="139"/>
      <c r="F3" s="139"/>
      <c r="G3" s="139"/>
      <c r="H3" s="140"/>
    </row>
    <row r="4" spans="1:8" ht="25.5" customHeight="1">
      <c r="A4" s="82"/>
      <c r="B4" s="81"/>
      <c r="C4" s="82"/>
      <c r="D4" s="82"/>
      <c r="E4" s="82"/>
      <c r="F4" s="82"/>
      <c r="G4" s="82"/>
      <c r="H4" s="73" t="s">
        <v>313</v>
      </c>
    </row>
    <row r="5" spans="1:8" ht="36" customHeight="1">
      <c r="A5" s="186" t="s">
        <v>347</v>
      </c>
      <c r="B5" s="186"/>
      <c r="C5" s="187" t="s">
        <v>348</v>
      </c>
      <c r="D5" s="187" t="s">
        <v>403</v>
      </c>
      <c r="E5" s="187" t="s">
        <v>404</v>
      </c>
      <c r="F5" s="187" t="s">
        <v>405</v>
      </c>
      <c r="G5" s="187" t="s">
        <v>406</v>
      </c>
      <c r="H5" s="187" t="s">
        <v>407</v>
      </c>
    </row>
    <row r="6" spans="1:8" ht="36" customHeight="1">
      <c r="A6" s="141" t="s">
        <v>358</v>
      </c>
      <c r="B6" s="142" t="s">
        <v>359</v>
      </c>
      <c r="C6" s="187"/>
      <c r="D6" s="187"/>
      <c r="E6" s="187"/>
      <c r="F6" s="187"/>
      <c r="G6" s="187"/>
      <c r="H6" s="187"/>
    </row>
    <row r="7" spans="1:8" ht="32.25" customHeight="1">
      <c r="A7" s="190" t="s">
        <v>348</v>
      </c>
      <c r="B7" s="190"/>
      <c r="C7" s="96">
        <f t="shared" ref="C7" si="0">SUM(C8,C15,C20,C24,C27)</f>
        <v>10655.91</v>
      </c>
      <c r="D7" s="96">
        <f t="shared" ref="D7" si="1">SUM(D8,D15,D20,D24,D27)</f>
        <v>10511.65</v>
      </c>
      <c r="E7" s="96">
        <f t="shared" ref="E7" si="2">SUM(E8,E15,E20,E24,E27)</f>
        <v>144.26</v>
      </c>
      <c r="F7" s="68"/>
      <c r="G7" s="68"/>
      <c r="H7" s="68"/>
    </row>
    <row r="8" spans="1:8" ht="30" customHeight="1">
      <c r="A8" s="58" t="s">
        <v>360</v>
      </c>
      <c r="B8" s="58" t="s">
        <v>361</v>
      </c>
      <c r="C8" s="97">
        <f>SUM(D8:H8)</f>
        <v>7893.96</v>
      </c>
      <c r="D8" s="98">
        <f>SUM(D9,D12)</f>
        <v>7799.7</v>
      </c>
      <c r="E8" s="98">
        <f>SUM(E9,E12)</f>
        <v>94.26</v>
      </c>
      <c r="F8" s="98"/>
      <c r="G8" s="68"/>
      <c r="H8" s="68"/>
    </row>
    <row r="9" spans="1:8" ht="30" customHeight="1">
      <c r="A9" s="58" t="s">
        <v>408</v>
      </c>
      <c r="B9" s="58" t="s">
        <v>409</v>
      </c>
      <c r="C9" s="97">
        <f t="shared" ref="C9:C29" si="3">SUM(D9:H9)</f>
        <v>7864.67</v>
      </c>
      <c r="D9" s="98">
        <f>SUM(D10:D11)</f>
        <v>7777.96</v>
      </c>
      <c r="E9" s="98">
        <f>SUM(E10:E11)</f>
        <v>86.71</v>
      </c>
      <c r="F9" s="98"/>
      <c r="G9" s="68"/>
      <c r="H9" s="68"/>
    </row>
    <row r="10" spans="1:8" ht="30" customHeight="1">
      <c r="A10" s="58" t="s">
        <v>410</v>
      </c>
      <c r="B10" s="58" t="s">
        <v>411</v>
      </c>
      <c r="C10" s="97">
        <f t="shared" si="3"/>
        <v>3053.58</v>
      </c>
      <c r="D10" s="98">
        <f>2962.01+91.14</f>
        <v>3053.15</v>
      </c>
      <c r="E10" s="98">
        <f>0.43</f>
        <v>0.43</v>
      </c>
      <c r="F10" s="98"/>
      <c r="G10" s="68"/>
      <c r="H10" s="68"/>
    </row>
    <row r="11" spans="1:8" ht="30" customHeight="1">
      <c r="A11" s="58" t="s">
        <v>412</v>
      </c>
      <c r="B11" s="58" t="s">
        <v>413</v>
      </c>
      <c r="C11" s="97">
        <f t="shared" si="3"/>
        <v>4811.09</v>
      </c>
      <c r="D11" s="98">
        <f>4029.45+'1-部门收支总表'!B10+'1-部门收支总表'!B24</f>
        <v>4724.8100000000004</v>
      </c>
      <c r="E11" s="98">
        <f>2.28+84</f>
        <v>86.28</v>
      </c>
      <c r="F11" s="98"/>
      <c r="G11" s="68"/>
      <c r="H11" s="68"/>
    </row>
    <row r="12" spans="1:8" ht="30" customHeight="1">
      <c r="A12" s="58" t="s">
        <v>414</v>
      </c>
      <c r="B12" s="58" t="s">
        <v>415</v>
      </c>
      <c r="C12" s="97">
        <f t="shared" si="3"/>
        <v>29.29</v>
      </c>
      <c r="D12" s="98">
        <f>SUM(D13:D14)</f>
        <v>21.74</v>
      </c>
      <c r="E12" s="98">
        <f>SUM(E13:E14)</f>
        <v>7.55</v>
      </c>
      <c r="F12" s="98"/>
      <c r="G12" s="68"/>
      <c r="H12" s="68"/>
    </row>
    <row r="13" spans="1:8" ht="30" customHeight="1">
      <c r="A13" s="58" t="s">
        <v>370</v>
      </c>
      <c r="B13" s="58" t="s">
        <v>371</v>
      </c>
      <c r="C13" s="97">
        <f t="shared" si="3"/>
        <v>7.55</v>
      </c>
      <c r="D13" s="98"/>
      <c r="E13" s="98">
        <v>7.55</v>
      </c>
      <c r="F13" s="98"/>
      <c r="G13" s="68"/>
      <c r="H13" s="68"/>
    </row>
    <row r="14" spans="1:8" ht="30" customHeight="1">
      <c r="A14" s="58" t="s">
        <v>416</v>
      </c>
      <c r="B14" s="58" t="s">
        <v>417</v>
      </c>
      <c r="C14" s="97">
        <f t="shared" si="3"/>
        <v>21.74</v>
      </c>
      <c r="D14" s="98">
        <v>21.74</v>
      </c>
      <c r="E14" s="98"/>
      <c r="F14" s="98"/>
      <c r="G14" s="68"/>
      <c r="H14" s="68"/>
    </row>
    <row r="15" spans="1:8" ht="30" customHeight="1">
      <c r="A15" s="58" t="s">
        <v>374</v>
      </c>
      <c r="B15" s="58" t="s">
        <v>375</v>
      </c>
      <c r="C15" s="97">
        <f t="shared" si="3"/>
        <v>1729.57</v>
      </c>
      <c r="D15" s="98">
        <f>SUM(D16)</f>
        <v>1729.57</v>
      </c>
      <c r="E15" s="98">
        <f>SUM(E16)</f>
        <v>0</v>
      </c>
      <c r="F15" s="98"/>
      <c r="G15" s="68"/>
      <c r="H15" s="68"/>
    </row>
    <row r="16" spans="1:8" ht="30" customHeight="1">
      <c r="A16" s="58" t="s">
        <v>418</v>
      </c>
      <c r="B16" s="58" t="s">
        <v>419</v>
      </c>
      <c r="C16" s="97">
        <f t="shared" si="3"/>
        <v>1729.57</v>
      </c>
      <c r="D16" s="98">
        <f>SUM(D17:D19)</f>
        <v>1729.57</v>
      </c>
      <c r="E16" s="98">
        <f>SUM(E17:E19)</f>
        <v>0</v>
      </c>
      <c r="F16" s="98"/>
      <c r="G16" s="68"/>
      <c r="H16" s="68"/>
    </row>
    <row r="17" spans="1:8" ht="30" customHeight="1">
      <c r="A17" s="58" t="s">
        <v>420</v>
      </c>
      <c r="B17" s="58" t="s">
        <v>421</v>
      </c>
      <c r="C17" s="97">
        <f t="shared" si="3"/>
        <v>839.7</v>
      </c>
      <c r="D17" s="98">
        <v>839.7</v>
      </c>
      <c r="E17" s="98"/>
      <c r="F17" s="98"/>
      <c r="G17" s="68"/>
      <c r="H17" s="68"/>
    </row>
    <row r="18" spans="1:8" ht="30" customHeight="1">
      <c r="A18" s="58" t="s">
        <v>422</v>
      </c>
      <c r="B18" s="58" t="s">
        <v>423</v>
      </c>
      <c r="C18" s="97">
        <f t="shared" si="3"/>
        <v>419.85</v>
      </c>
      <c r="D18" s="98">
        <v>419.85</v>
      </c>
      <c r="E18" s="98"/>
      <c r="F18" s="98"/>
      <c r="G18" s="68"/>
      <c r="H18" s="68"/>
    </row>
    <row r="19" spans="1:8" ht="30" customHeight="1">
      <c r="A19" s="58" t="s">
        <v>424</v>
      </c>
      <c r="B19" s="58" t="s">
        <v>425</v>
      </c>
      <c r="C19" s="97">
        <f t="shared" si="3"/>
        <v>470.02</v>
      </c>
      <c r="D19" s="98">
        <v>470.02</v>
      </c>
      <c r="E19" s="98"/>
      <c r="F19" s="98"/>
      <c r="G19" s="68"/>
      <c r="H19" s="68"/>
    </row>
    <row r="20" spans="1:8" ht="30" customHeight="1">
      <c r="A20" s="58" t="s">
        <v>384</v>
      </c>
      <c r="B20" s="58" t="s">
        <v>385</v>
      </c>
      <c r="C20" s="97">
        <f t="shared" si="3"/>
        <v>547.64</v>
      </c>
      <c r="D20" s="98">
        <f>SUM(D21)</f>
        <v>547.64</v>
      </c>
      <c r="E20" s="98">
        <f>SUM(E21)</f>
        <v>0</v>
      </c>
      <c r="F20" s="98"/>
      <c r="G20" s="68"/>
      <c r="H20" s="68"/>
    </row>
    <row r="21" spans="1:8" ht="30" customHeight="1">
      <c r="A21" s="58" t="s">
        <v>426</v>
      </c>
      <c r="B21" s="58" t="s">
        <v>427</v>
      </c>
      <c r="C21" s="97">
        <f t="shared" si="3"/>
        <v>547.64</v>
      </c>
      <c r="D21" s="98">
        <f>SUM(D22:D23)</f>
        <v>547.64</v>
      </c>
      <c r="E21" s="98">
        <f>SUM(E22:E23)</f>
        <v>0</v>
      </c>
      <c r="F21" s="98"/>
      <c r="G21" s="68"/>
      <c r="H21" s="68"/>
    </row>
    <row r="22" spans="1:8" ht="30" customHeight="1">
      <c r="A22" s="58" t="s">
        <v>428</v>
      </c>
      <c r="B22" s="58" t="s">
        <v>429</v>
      </c>
      <c r="C22" s="97">
        <f t="shared" si="3"/>
        <v>362.28</v>
      </c>
      <c r="D22" s="98">
        <v>362.28</v>
      </c>
      <c r="E22" s="98"/>
      <c r="F22" s="98"/>
      <c r="G22" s="68"/>
      <c r="H22" s="68"/>
    </row>
    <row r="23" spans="1:8" ht="30" customHeight="1">
      <c r="A23" s="143" t="s">
        <v>430</v>
      </c>
      <c r="B23" s="58" t="s">
        <v>431</v>
      </c>
      <c r="C23" s="97">
        <f t="shared" si="3"/>
        <v>185.36</v>
      </c>
      <c r="D23" s="98">
        <v>185.36</v>
      </c>
      <c r="E23" s="98"/>
      <c r="F23" s="98"/>
      <c r="G23" s="68"/>
      <c r="H23" s="68"/>
    </row>
    <row r="24" spans="1:8" ht="30" customHeight="1">
      <c r="A24" s="58" t="s">
        <v>392</v>
      </c>
      <c r="B24" s="58" t="s">
        <v>393</v>
      </c>
      <c r="C24" s="97">
        <f t="shared" si="3"/>
        <v>434.74</v>
      </c>
      <c r="D24" s="98">
        <f>SUM(D25)</f>
        <v>434.74</v>
      </c>
      <c r="E24" s="98">
        <f>SUM(E25)</f>
        <v>0</v>
      </c>
      <c r="F24" s="98"/>
      <c r="G24" s="68"/>
      <c r="H24" s="68"/>
    </row>
    <row r="25" spans="1:8" ht="30" customHeight="1">
      <c r="A25" s="58" t="s">
        <v>432</v>
      </c>
      <c r="B25" s="58" t="s">
        <v>433</v>
      </c>
      <c r="C25" s="97">
        <f t="shared" si="3"/>
        <v>434.74</v>
      </c>
      <c r="D25" s="98">
        <f>SUM(D26)</f>
        <v>434.74</v>
      </c>
      <c r="E25" s="98">
        <f>SUM(E26)</f>
        <v>0</v>
      </c>
      <c r="F25" s="98"/>
      <c r="G25" s="68"/>
      <c r="H25" s="68"/>
    </row>
    <row r="26" spans="1:8" ht="30" customHeight="1">
      <c r="A26" s="58" t="s">
        <v>434</v>
      </c>
      <c r="B26" s="58" t="s">
        <v>435</v>
      </c>
      <c r="C26" s="97">
        <f t="shared" si="3"/>
        <v>434.74</v>
      </c>
      <c r="D26" s="98">
        <v>434.74</v>
      </c>
      <c r="E26" s="98"/>
      <c r="F26" s="98"/>
      <c r="G26" s="68"/>
      <c r="H26" s="68"/>
    </row>
    <row r="27" spans="1:8" ht="30" customHeight="1">
      <c r="A27" s="58">
        <v>229</v>
      </c>
      <c r="B27" s="58" t="s">
        <v>398</v>
      </c>
      <c r="C27" s="97">
        <f t="shared" si="3"/>
        <v>50</v>
      </c>
      <c r="D27" s="98">
        <f>SUM(D28)</f>
        <v>0</v>
      </c>
      <c r="E27" s="98">
        <v>50</v>
      </c>
      <c r="F27" s="98"/>
      <c r="G27" s="68">
        <f t="shared" ref="G27:H28" si="4">SUM(G28)</f>
        <v>0</v>
      </c>
      <c r="H27" s="68">
        <f t="shared" si="4"/>
        <v>0</v>
      </c>
    </row>
    <row r="28" spans="1:8" ht="30" customHeight="1">
      <c r="A28" s="58">
        <v>22960</v>
      </c>
      <c r="B28" s="58" t="s">
        <v>399</v>
      </c>
      <c r="C28" s="97">
        <f t="shared" si="3"/>
        <v>50</v>
      </c>
      <c r="D28" s="98">
        <f>SUM(D29)</f>
        <v>0</v>
      </c>
      <c r="E28" s="98">
        <v>50</v>
      </c>
      <c r="F28" s="98"/>
      <c r="G28" s="68">
        <f t="shared" si="4"/>
        <v>0</v>
      </c>
      <c r="H28" s="68">
        <f t="shared" si="4"/>
        <v>0</v>
      </c>
    </row>
    <row r="29" spans="1:8" ht="30" customHeight="1">
      <c r="A29" s="58">
        <v>2296003</v>
      </c>
      <c r="B29" s="58" t="s">
        <v>400</v>
      </c>
      <c r="C29" s="97">
        <f t="shared" si="3"/>
        <v>50</v>
      </c>
      <c r="D29" s="98"/>
      <c r="E29" s="98">
        <v>50</v>
      </c>
      <c r="F29" s="98"/>
      <c r="G29" s="68"/>
      <c r="H29" s="6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42" type="noConversion"/>
  <printOptions horizontalCentered="1"/>
  <pageMargins left="0" right="0" top="0.98425196850393704" bottom="0.98425196850393704" header="0.511811023622047" footer="0.511811023622047"/>
  <pageSetup paperSize="9" scale="5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selection activeCell="B7" sqref="B7"/>
    </sheetView>
  </sheetViews>
  <sheetFormatPr defaultColWidth="6.875" defaultRowHeight="20.100000000000001" customHeight="1"/>
  <cols>
    <col min="1" max="1" width="26.875" style="101" customWidth="1"/>
    <col min="2" max="2" width="20.125" style="101" customWidth="1"/>
    <col min="3" max="3" width="24.125" style="101" customWidth="1"/>
    <col min="4" max="4" width="18.5" style="101" customWidth="1"/>
    <col min="5" max="6" width="19" style="101" customWidth="1"/>
    <col min="7" max="7" width="22.5" style="101" customWidth="1"/>
    <col min="8" max="256" width="6.875" style="102"/>
    <col min="257" max="257" width="22.875" style="102" customWidth="1"/>
    <col min="258" max="258" width="19" style="102" customWidth="1"/>
    <col min="259" max="259" width="20.5" style="102" customWidth="1"/>
    <col min="260" max="263" width="19" style="102" customWidth="1"/>
    <col min="264" max="512" width="6.875" style="102"/>
    <col min="513" max="513" width="22.875" style="102" customWidth="1"/>
    <col min="514" max="514" width="19" style="102" customWidth="1"/>
    <col min="515" max="515" width="20.5" style="102" customWidth="1"/>
    <col min="516" max="519" width="19" style="102" customWidth="1"/>
    <col min="520" max="768" width="6.875" style="102"/>
    <col min="769" max="769" width="22.875" style="102" customWidth="1"/>
    <col min="770" max="770" width="19" style="102" customWidth="1"/>
    <col min="771" max="771" width="20.5" style="102" customWidth="1"/>
    <col min="772" max="775" width="19" style="102" customWidth="1"/>
    <col min="776" max="1024" width="6.875" style="102"/>
    <col min="1025" max="1025" width="22.875" style="102" customWidth="1"/>
    <col min="1026" max="1026" width="19" style="102" customWidth="1"/>
    <col min="1027" max="1027" width="20.5" style="102" customWidth="1"/>
    <col min="1028" max="1031" width="19" style="102" customWidth="1"/>
    <col min="1032" max="1280" width="6.875" style="102"/>
    <col min="1281" max="1281" width="22.875" style="102" customWidth="1"/>
    <col min="1282" max="1282" width="19" style="102" customWidth="1"/>
    <col min="1283" max="1283" width="20.5" style="102" customWidth="1"/>
    <col min="1284" max="1287" width="19" style="102" customWidth="1"/>
    <col min="1288" max="1536" width="6.875" style="102"/>
    <col min="1537" max="1537" width="22.875" style="102" customWidth="1"/>
    <col min="1538" max="1538" width="19" style="102" customWidth="1"/>
    <col min="1539" max="1539" width="20.5" style="102" customWidth="1"/>
    <col min="1540" max="1543" width="19" style="102" customWidth="1"/>
    <col min="1544" max="1792" width="6.875" style="102"/>
    <col min="1793" max="1793" width="22.875" style="102" customWidth="1"/>
    <col min="1794" max="1794" width="19" style="102" customWidth="1"/>
    <col min="1795" max="1795" width="20.5" style="102" customWidth="1"/>
    <col min="1796" max="1799" width="19" style="102" customWidth="1"/>
    <col min="1800" max="2048" width="6.875" style="102"/>
    <col min="2049" max="2049" width="22.875" style="102" customWidth="1"/>
    <col min="2050" max="2050" width="19" style="102" customWidth="1"/>
    <col min="2051" max="2051" width="20.5" style="102" customWidth="1"/>
    <col min="2052" max="2055" width="19" style="102" customWidth="1"/>
    <col min="2056" max="2304" width="6.875" style="102"/>
    <col min="2305" max="2305" width="22.875" style="102" customWidth="1"/>
    <col min="2306" max="2306" width="19" style="102" customWidth="1"/>
    <col min="2307" max="2307" width="20.5" style="102" customWidth="1"/>
    <col min="2308" max="2311" width="19" style="102" customWidth="1"/>
    <col min="2312" max="2560" width="6.875" style="102"/>
    <col min="2561" max="2561" width="22.875" style="102" customWidth="1"/>
    <col min="2562" max="2562" width="19" style="102" customWidth="1"/>
    <col min="2563" max="2563" width="20.5" style="102" customWidth="1"/>
    <col min="2564" max="2567" width="19" style="102" customWidth="1"/>
    <col min="2568" max="2816" width="6.875" style="102"/>
    <col min="2817" max="2817" width="22.875" style="102" customWidth="1"/>
    <col min="2818" max="2818" width="19" style="102" customWidth="1"/>
    <col min="2819" max="2819" width="20.5" style="102" customWidth="1"/>
    <col min="2820" max="2823" width="19" style="102" customWidth="1"/>
    <col min="2824" max="3072" width="6.875" style="102"/>
    <col min="3073" max="3073" width="22.875" style="102" customWidth="1"/>
    <col min="3074" max="3074" width="19" style="102" customWidth="1"/>
    <col min="3075" max="3075" width="20.5" style="102" customWidth="1"/>
    <col min="3076" max="3079" width="19" style="102" customWidth="1"/>
    <col min="3080" max="3328" width="6.875" style="102"/>
    <col min="3329" max="3329" width="22.875" style="102" customWidth="1"/>
    <col min="3330" max="3330" width="19" style="102" customWidth="1"/>
    <col min="3331" max="3331" width="20.5" style="102" customWidth="1"/>
    <col min="3332" max="3335" width="19" style="102" customWidth="1"/>
    <col min="3336" max="3584" width="6.875" style="102"/>
    <col min="3585" max="3585" width="22.875" style="102" customWidth="1"/>
    <col min="3586" max="3586" width="19" style="102" customWidth="1"/>
    <col min="3587" max="3587" width="20.5" style="102" customWidth="1"/>
    <col min="3588" max="3591" width="19" style="102" customWidth="1"/>
    <col min="3592" max="3840" width="6.875" style="102"/>
    <col min="3841" max="3841" width="22.875" style="102" customWidth="1"/>
    <col min="3842" max="3842" width="19" style="102" customWidth="1"/>
    <col min="3843" max="3843" width="20.5" style="102" customWidth="1"/>
    <col min="3844" max="3847" width="19" style="102" customWidth="1"/>
    <col min="3848" max="4096" width="6.875" style="102"/>
    <col min="4097" max="4097" width="22.875" style="102" customWidth="1"/>
    <col min="4098" max="4098" width="19" style="102" customWidth="1"/>
    <col min="4099" max="4099" width="20.5" style="102" customWidth="1"/>
    <col min="4100" max="4103" width="19" style="102" customWidth="1"/>
    <col min="4104" max="4352" width="6.875" style="102"/>
    <col min="4353" max="4353" width="22.875" style="102" customWidth="1"/>
    <col min="4354" max="4354" width="19" style="102" customWidth="1"/>
    <col min="4355" max="4355" width="20.5" style="102" customWidth="1"/>
    <col min="4356" max="4359" width="19" style="102" customWidth="1"/>
    <col min="4360" max="4608" width="6.875" style="102"/>
    <col min="4609" max="4609" width="22.875" style="102" customWidth="1"/>
    <col min="4610" max="4610" width="19" style="102" customWidth="1"/>
    <col min="4611" max="4611" width="20.5" style="102" customWidth="1"/>
    <col min="4612" max="4615" width="19" style="102" customWidth="1"/>
    <col min="4616" max="4864" width="6.875" style="102"/>
    <col min="4865" max="4865" width="22.875" style="102" customWidth="1"/>
    <col min="4866" max="4866" width="19" style="102" customWidth="1"/>
    <col min="4867" max="4867" width="20.5" style="102" customWidth="1"/>
    <col min="4868" max="4871" width="19" style="102" customWidth="1"/>
    <col min="4872" max="5120" width="6.875" style="102"/>
    <col min="5121" max="5121" width="22.875" style="102" customWidth="1"/>
    <col min="5122" max="5122" width="19" style="102" customWidth="1"/>
    <col min="5123" max="5123" width="20.5" style="102" customWidth="1"/>
    <col min="5124" max="5127" width="19" style="102" customWidth="1"/>
    <col min="5128" max="5376" width="6.875" style="102"/>
    <col min="5377" max="5377" width="22.875" style="102" customWidth="1"/>
    <col min="5378" max="5378" width="19" style="102" customWidth="1"/>
    <col min="5379" max="5379" width="20.5" style="102" customWidth="1"/>
    <col min="5380" max="5383" width="19" style="102" customWidth="1"/>
    <col min="5384" max="5632" width="6.875" style="102"/>
    <col min="5633" max="5633" width="22.875" style="102" customWidth="1"/>
    <col min="5634" max="5634" width="19" style="102" customWidth="1"/>
    <col min="5635" max="5635" width="20.5" style="102" customWidth="1"/>
    <col min="5636" max="5639" width="19" style="102" customWidth="1"/>
    <col min="5640" max="5888" width="6.875" style="102"/>
    <col min="5889" max="5889" width="22.875" style="102" customWidth="1"/>
    <col min="5890" max="5890" width="19" style="102" customWidth="1"/>
    <col min="5891" max="5891" width="20.5" style="102" customWidth="1"/>
    <col min="5892" max="5895" width="19" style="102" customWidth="1"/>
    <col min="5896" max="6144" width="6.875" style="102"/>
    <col min="6145" max="6145" width="22.875" style="102" customWidth="1"/>
    <col min="6146" max="6146" width="19" style="102" customWidth="1"/>
    <col min="6147" max="6147" width="20.5" style="102" customWidth="1"/>
    <col min="6148" max="6151" width="19" style="102" customWidth="1"/>
    <col min="6152" max="6400" width="6.875" style="102"/>
    <col min="6401" max="6401" width="22.875" style="102" customWidth="1"/>
    <col min="6402" max="6402" width="19" style="102" customWidth="1"/>
    <col min="6403" max="6403" width="20.5" style="102" customWidth="1"/>
    <col min="6404" max="6407" width="19" style="102" customWidth="1"/>
    <col min="6408" max="6656" width="6.875" style="102"/>
    <col min="6657" max="6657" width="22.875" style="102" customWidth="1"/>
    <col min="6658" max="6658" width="19" style="102" customWidth="1"/>
    <col min="6659" max="6659" width="20.5" style="102" customWidth="1"/>
    <col min="6660" max="6663" width="19" style="102" customWidth="1"/>
    <col min="6664" max="6912" width="6.875" style="102"/>
    <col min="6913" max="6913" width="22.875" style="102" customWidth="1"/>
    <col min="6914" max="6914" width="19" style="102" customWidth="1"/>
    <col min="6915" max="6915" width="20.5" style="102" customWidth="1"/>
    <col min="6916" max="6919" width="19" style="102" customWidth="1"/>
    <col min="6920" max="7168" width="6.875" style="102"/>
    <col min="7169" max="7169" width="22.875" style="102" customWidth="1"/>
    <col min="7170" max="7170" width="19" style="102" customWidth="1"/>
    <col min="7171" max="7171" width="20.5" style="102" customWidth="1"/>
    <col min="7172" max="7175" width="19" style="102" customWidth="1"/>
    <col min="7176" max="7424" width="6.875" style="102"/>
    <col min="7425" max="7425" width="22.875" style="102" customWidth="1"/>
    <col min="7426" max="7426" width="19" style="102" customWidth="1"/>
    <col min="7427" max="7427" width="20.5" style="102" customWidth="1"/>
    <col min="7428" max="7431" width="19" style="102" customWidth="1"/>
    <col min="7432" max="7680" width="6.875" style="102"/>
    <col min="7681" max="7681" width="22.875" style="102" customWidth="1"/>
    <col min="7682" max="7682" width="19" style="102" customWidth="1"/>
    <col min="7683" max="7683" width="20.5" style="102" customWidth="1"/>
    <col min="7684" max="7687" width="19" style="102" customWidth="1"/>
    <col min="7688" max="7936" width="6.875" style="102"/>
    <col min="7937" max="7937" width="22.875" style="102" customWidth="1"/>
    <col min="7938" max="7938" width="19" style="102" customWidth="1"/>
    <col min="7939" max="7939" width="20.5" style="102" customWidth="1"/>
    <col min="7940" max="7943" width="19" style="102" customWidth="1"/>
    <col min="7944" max="8192" width="6.875" style="102"/>
    <col min="8193" max="8193" width="22.875" style="102" customWidth="1"/>
    <col min="8194" max="8194" width="19" style="102" customWidth="1"/>
    <col min="8195" max="8195" width="20.5" style="102" customWidth="1"/>
    <col min="8196" max="8199" width="19" style="102" customWidth="1"/>
    <col min="8200" max="8448" width="6.875" style="102"/>
    <col min="8449" max="8449" width="22.875" style="102" customWidth="1"/>
    <col min="8450" max="8450" width="19" style="102" customWidth="1"/>
    <col min="8451" max="8451" width="20.5" style="102" customWidth="1"/>
    <col min="8452" max="8455" width="19" style="102" customWidth="1"/>
    <col min="8456" max="8704" width="6.875" style="102"/>
    <col min="8705" max="8705" width="22.875" style="102" customWidth="1"/>
    <col min="8706" max="8706" width="19" style="102" customWidth="1"/>
    <col min="8707" max="8707" width="20.5" style="102" customWidth="1"/>
    <col min="8708" max="8711" width="19" style="102" customWidth="1"/>
    <col min="8712" max="8960" width="6.875" style="102"/>
    <col min="8961" max="8961" width="22.875" style="102" customWidth="1"/>
    <col min="8962" max="8962" width="19" style="102" customWidth="1"/>
    <col min="8963" max="8963" width="20.5" style="102" customWidth="1"/>
    <col min="8964" max="8967" width="19" style="102" customWidth="1"/>
    <col min="8968" max="9216" width="6.875" style="102"/>
    <col min="9217" max="9217" width="22.875" style="102" customWidth="1"/>
    <col min="9218" max="9218" width="19" style="102" customWidth="1"/>
    <col min="9219" max="9219" width="20.5" style="102" customWidth="1"/>
    <col min="9220" max="9223" width="19" style="102" customWidth="1"/>
    <col min="9224" max="9472" width="6.875" style="102"/>
    <col min="9473" max="9473" width="22.875" style="102" customWidth="1"/>
    <col min="9474" max="9474" width="19" style="102" customWidth="1"/>
    <col min="9475" max="9475" width="20.5" style="102" customWidth="1"/>
    <col min="9476" max="9479" width="19" style="102" customWidth="1"/>
    <col min="9480" max="9728" width="6.875" style="102"/>
    <col min="9729" max="9729" width="22.875" style="102" customWidth="1"/>
    <col min="9730" max="9730" width="19" style="102" customWidth="1"/>
    <col min="9731" max="9731" width="20.5" style="102" customWidth="1"/>
    <col min="9732" max="9735" width="19" style="102" customWidth="1"/>
    <col min="9736" max="9984" width="6.875" style="102"/>
    <col min="9985" max="9985" width="22.875" style="102" customWidth="1"/>
    <col min="9986" max="9986" width="19" style="102" customWidth="1"/>
    <col min="9987" max="9987" width="20.5" style="102" customWidth="1"/>
    <col min="9988" max="9991" width="19" style="102" customWidth="1"/>
    <col min="9992" max="10240" width="6.875" style="102"/>
    <col min="10241" max="10241" width="22.875" style="102" customWidth="1"/>
    <col min="10242" max="10242" width="19" style="102" customWidth="1"/>
    <col min="10243" max="10243" width="20.5" style="102" customWidth="1"/>
    <col min="10244" max="10247" width="19" style="102" customWidth="1"/>
    <col min="10248" max="10496" width="6.875" style="102"/>
    <col min="10497" max="10497" width="22.875" style="102" customWidth="1"/>
    <col min="10498" max="10498" width="19" style="102" customWidth="1"/>
    <col min="10499" max="10499" width="20.5" style="102" customWidth="1"/>
    <col min="10500" max="10503" width="19" style="102" customWidth="1"/>
    <col min="10504" max="10752" width="6.875" style="102"/>
    <col min="10753" max="10753" width="22.875" style="102" customWidth="1"/>
    <col min="10754" max="10754" width="19" style="102" customWidth="1"/>
    <col min="10755" max="10755" width="20.5" style="102" customWidth="1"/>
    <col min="10756" max="10759" width="19" style="102" customWidth="1"/>
    <col min="10760" max="11008" width="6.875" style="102"/>
    <col min="11009" max="11009" width="22.875" style="102" customWidth="1"/>
    <col min="11010" max="11010" width="19" style="102" customWidth="1"/>
    <col min="11011" max="11011" width="20.5" style="102" customWidth="1"/>
    <col min="11012" max="11015" width="19" style="102" customWidth="1"/>
    <col min="11016" max="11264" width="6.875" style="102"/>
    <col min="11265" max="11265" width="22.875" style="102" customWidth="1"/>
    <col min="11266" max="11266" width="19" style="102" customWidth="1"/>
    <col min="11267" max="11267" width="20.5" style="102" customWidth="1"/>
    <col min="11268" max="11271" width="19" style="102" customWidth="1"/>
    <col min="11272" max="11520" width="6.875" style="102"/>
    <col min="11521" max="11521" width="22.875" style="102" customWidth="1"/>
    <col min="11522" max="11522" width="19" style="102" customWidth="1"/>
    <col min="11523" max="11523" width="20.5" style="102" customWidth="1"/>
    <col min="11524" max="11527" width="19" style="102" customWidth="1"/>
    <col min="11528" max="11776" width="6.875" style="102"/>
    <col min="11777" max="11777" width="22.875" style="102" customWidth="1"/>
    <col min="11778" max="11778" width="19" style="102" customWidth="1"/>
    <col min="11779" max="11779" width="20.5" style="102" customWidth="1"/>
    <col min="11780" max="11783" width="19" style="102" customWidth="1"/>
    <col min="11784" max="12032" width="6.875" style="102"/>
    <col min="12033" max="12033" width="22.875" style="102" customWidth="1"/>
    <col min="12034" max="12034" width="19" style="102" customWidth="1"/>
    <col min="12035" max="12035" width="20.5" style="102" customWidth="1"/>
    <col min="12036" max="12039" width="19" style="102" customWidth="1"/>
    <col min="12040" max="12288" width="6.875" style="102"/>
    <col min="12289" max="12289" width="22.875" style="102" customWidth="1"/>
    <col min="12290" max="12290" width="19" style="102" customWidth="1"/>
    <col min="12291" max="12291" width="20.5" style="102" customWidth="1"/>
    <col min="12292" max="12295" width="19" style="102" customWidth="1"/>
    <col min="12296" max="12544" width="6.875" style="102"/>
    <col min="12545" max="12545" width="22.875" style="102" customWidth="1"/>
    <col min="12546" max="12546" width="19" style="102" customWidth="1"/>
    <col min="12547" max="12547" width="20.5" style="102" customWidth="1"/>
    <col min="12548" max="12551" width="19" style="102" customWidth="1"/>
    <col min="12552" max="12800" width="6.875" style="102"/>
    <col min="12801" max="12801" width="22.875" style="102" customWidth="1"/>
    <col min="12802" max="12802" width="19" style="102" customWidth="1"/>
    <col min="12803" max="12803" width="20.5" style="102" customWidth="1"/>
    <col min="12804" max="12807" width="19" style="102" customWidth="1"/>
    <col min="12808" max="13056" width="6.875" style="102"/>
    <col min="13057" max="13057" width="22.875" style="102" customWidth="1"/>
    <col min="13058" max="13058" width="19" style="102" customWidth="1"/>
    <col min="13059" max="13059" width="20.5" style="102" customWidth="1"/>
    <col min="13060" max="13063" width="19" style="102" customWidth="1"/>
    <col min="13064" max="13312" width="6.875" style="102"/>
    <col min="13313" max="13313" width="22.875" style="102" customWidth="1"/>
    <col min="13314" max="13314" width="19" style="102" customWidth="1"/>
    <col min="13315" max="13315" width="20.5" style="102" customWidth="1"/>
    <col min="13316" max="13319" width="19" style="102" customWidth="1"/>
    <col min="13320" max="13568" width="6.875" style="102"/>
    <col min="13569" max="13569" width="22.875" style="102" customWidth="1"/>
    <col min="13570" max="13570" width="19" style="102" customWidth="1"/>
    <col min="13571" max="13571" width="20.5" style="102" customWidth="1"/>
    <col min="13572" max="13575" width="19" style="102" customWidth="1"/>
    <col min="13576" max="13824" width="6.875" style="102"/>
    <col min="13825" max="13825" width="22.875" style="102" customWidth="1"/>
    <col min="13826" max="13826" width="19" style="102" customWidth="1"/>
    <col min="13827" max="13827" width="20.5" style="102" customWidth="1"/>
    <col min="13828" max="13831" width="19" style="102" customWidth="1"/>
    <col min="13832" max="14080" width="6.875" style="102"/>
    <col min="14081" max="14081" width="22.875" style="102" customWidth="1"/>
    <col min="14082" max="14082" width="19" style="102" customWidth="1"/>
    <col min="14083" max="14083" width="20.5" style="102" customWidth="1"/>
    <col min="14084" max="14087" width="19" style="102" customWidth="1"/>
    <col min="14088" max="14336" width="6.875" style="102"/>
    <col min="14337" max="14337" width="22.875" style="102" customWidth="1"/>
    <col min="14338" max="14338" width="19" style="102" customWidth="1"/>
    <col min="14339" max="14339" width="20.5" style="102" customWidth="1"/>
    <col min="14340" max="14343" width="19" style="102" customWidth="1"/>
    <col min="14344" max="14592" width="6.875" style="102"/>
    <col min="14593" max="14593" width="22.875" style="102" customWidth="1"/>
    <col min="14594" max="14594" width="19" style="102" customWidth="1"/>
    <col min="14595" max="14595" width="20.5" style="102" customWidth="1"/>
    <col min="14596" max="14599" width="19" style="102" customWidth="1"/>
    <col min="14600" max="14848" width="6.875" style="102"/>
    <col min="14849" max="14849" width="22.875" style="102" customWidth="1"/>
    <col min="14850" max="14850" width="19" style="102" customWidth="1"/>
    <col min="14851" max="14851" width="20.5" style="102" customWidth="1"/>
    <col min="14852" max="14855" width="19" style="102" customWidth="1"/>
    <col min="14856" max="15104" width="6.875" style="102"/>
    <col min="15105" max="15105" width="22.875" style="102" customWidth="1"/>
    <col min="15106" max="15106" width="19" style="102" customWidth="1"/>
    <col min="15107" max="15107" width="20.5" style="102" customWidth="1"/>
    <col min="15108" max="15111" width="19" style="102" customWidth="1"/>
    <col min="15112" max="15360" width="6.875" style="102"/>
    <col min="15361" max="15361" width="22.875" style="102" customWidth="1"/>
    <col min="15362" max="15362" width="19" style="102" customWidth="1"/>
    <col min="15363" max="15363" width="20.5" style="102" customWidth="1"/>
    <col min="15364" max="15367" width="19" style="102" customWidth="1"/>
    <col min="15368" max="15616" width="6.875" style="102"/>
    <col min="15617" max="15617" width="22.875" style="102" customWidth="1"/>
    <col min="15618" max="15618" width="19" style="102" customWidth="1"/>
    <col min="15619" max="15619" width="20.5" style="102" customWidth="1"/>
    <col min="15620" max="15623" width="19" style="102" customWidth="1"/>
    <col min="15624" max="15872" width="6.875" style="102"/>
    <col min="15873" max="15873" width="22.875" style="102" customWidth="1"/>
    <col min="15874" max="15874" width="19" style="102" customWidth="1"/>
    <col min="15875" max="15875" width="20.5" style="102" customWidth="1"/>
    <col min="15876" max="15879" width="19" style="102" customWidth="1"/>
    <col min="15880" max="16128" width="6.875" style="102"/>
    <col min="16129" max="16129" width="22.875" style="102" customWidth="1"/>
    <col min="16130" max="16130" width="19" style="102" customWidth="1"/>
    <col min="16131" max="16131" width="20.5" style="102" customWidth="1"/>
    <col min="16132" max="16135" width="19" style="102" customWidth="1"/>
    <col min="16136" max="16384" width="6.875" style="102"/>
  </cols>
  <sheetData>
    <row r="1" spans="1:13" s="99" customFormat="1" ht="20.100000000000001" customHeight="1">
      <c r="A1" s="38" t="s">
        <v>436</v>
      </c>
      <c r="B1" s="103"/>
      <c r="C1" s="103"/>
      <c r="D1" s="103"/>
      <c r="E1" s="103"/>
      <c r="F1" s="103"/>
      <c r="G1" s="103"/>
    </row>
    <row r="2" spans="1:13" s="100" customFormat="1" ht="38.25" customHeight="1">
      <c r="A2" s="104" t="s">
        <v>437</v>
      </c>
      <c r="B2" s="105"/>
      <c r="C2" s="105"/>
      <c r="D2" s="105"/>
      <c r="E2" s="105"/>
      <c r="F2" s="105"/>
      <c r="G2" s="105"/>
    </row>
    <row r="3" spans="1:13" s="99" customFormat="1" ht="20.100000000000001" customHeight="1">
      <c r="A3" s="106"/>
      <c r="B3" s="103"/>
      <c r="C3" s="103"/>
      <c r="D3" s="103"/>
      <c r="E3" s="103"/>
      <c r="F3" s="103"/>
      <c r="G3" s="103"/>
    </row>
    <row r="4" spans="1:13" s="99" customFormat="1" ht="20.100000000000001" customHeight="1">
      <c r="A4" s="107"/>
      <c r="B4" s="108"/>
      <c r="C4" s="108"/>
      <c r="D4" s="108"/>
      <c r="E4" s="108"/>
      <c r="F4" s="108"/>
      <c r="G4" s="109" t="s">
        <v>313</v>
      </c>
    </row>
    <row r="5" spans="1:13" s="99" customFormat="1" ht="29.1" customHeight="1">
      <c r="A5" s="191" t="s">
        <v>314</v>
      </c>
      <c r="B5" s="191"/>
      <c r="C5" s="191" t="s">
        <v>315</v>
      </c>
      <c r="D5" s="191"/>
      <c r="E5" s="191"/>
      <c r="F5" s="191"/>
      <c r="G5" s="191"/>
    </row>
    <row r="6" spans="1:13" s="99" customFormat="1" ht="45" customHeight="1">
      <c r="A6" s="110" t="s">
        <v>316</v>
      </c>
      <c r="B6" s="110" t="s">
        <v>317</v>
      </c>
      <c r="C6" s="110" t="s">
        <v>316</v>
      </c>
      <c r="D6" s="110" t="s">
        <v>348</v>
      </c>
      <c r="E6" s="110" t="s">
        <v>438</v>
      </c>
      <c r="F6" s="110" t="s">
        <v>439</v>
      </c>
      <c r="G6" s="110" t="s">
        <v>440</v>
      </c>
    </row>
    <row r="7" spans="1:13" s="99" customFormat="1" ht="20.100000000000001" customHeight="1">
      <c r="A7" s="111" t="s">
        <v>441</v>
      </c>
      <c r="B7" s="112">
        <f>SUM(B8:B10)</f>
        <v>9960.5499999999993</v>
      </c>
      <c r="C7" s="113" t="s">
        <v>442</v>
      </c>
      <c r="D7" s="114">
        <f>SUM(D8:D13)</f>
        <v>9960.5499999999993</v>
      </c>
      <c r="E7" s="114">
        <f>SUM(E8:E13)</f>
        <v>9910.5499999999993</v>
      </c>
      <c r="F7" s="114">
        <f>SUM(F8:F13)</f>
        <v>50</v>
      </c>
      <c r="G7" s="114"/>
    </row>
    <row r="8" spans="1:13" s="99" customFormat="1" ht="20.100000000000001" customHeight="1">
      <c r="A8" s="115" t="s">
        <v>443</v>
      </c>
      <c r="B8" s="116">
        <f>9727.43+183.12</f>
        <v>9910.5499999999993</v>
      </c>
      <c r="C8" s="58" t="s">
        <v>361</v>
      </c>
      <c r="D8" s="117">
        <f>SUM(E8:G8)</f>
        <v>7198.6</v>
      </c>
      <c r="E8" s="117">
        <f>7015.48+183.12</f>
        <v>7198.6</v>
      </c>
      <c r="F8" s="117"/>
      <c r="G8" s="117"/>
    </row>
    <row r="9" spans="1:13" s="99" customFormat="1" ht="20.100000000000001" customHeight="1">
      <c r="A9" s="115" t="s">
        <v>444</v>
      </c>
      <c r="B9" s="118">
        <f>50</f>
        <v>50</v>
      </c>
      <c r="C9" s="58" t="s">
        <v>375</v>
      </c>
      <c r="D9" s="117">
        <f t="shared" ref="D9:D12" si="0">SUM(E9:G9)</f>
        <v>1729.57</v>
      </c>
      <c r="E9" s="117">
        <v>1729.57</v>
      </c>
      <c r="F9" s="117"/>
      <c r="G9" s="117"/>
    </row>
    <row r="10" spans="1:13" s="99" customFormat="1" ht="20.100000000000001" customHeight="1">
      <c r="A10" s="119" t="s">
        <v>445</v>
      </c>
      <c r="B10" s="120"/>
      <c r="C10" s="58" t="s">
        <v>385</v>
      </c>
      <c r="D10" s="117">
        <f t="shared" si="0"/>
        <v>547.64</v>
      </c>
      <c r="E10" s="117">
        <v>547.64</v>
      </c>
      <c r="F10" s="117"/>
      <c r="G10" s="117"/>
    </row>
    <row r="11" spans="1:13" s="99" customFormat="1" ht="20.100000000000001" customHeight="1">
      <c r="A11" s="121" t="s">
        <v>446</v>
      </c>
      <c r="B11" s="122"/>
      <c r="C11" s="58" t="s">
        <v>393</v>
      </c>
      <c r="D11" s="117">
        <f t="shared" si="0"/>
        <v>434.74</v>
      </c>
      <c r="E11" s="117">
        <v>434.74</v>
      </c>
      <c r="F11" s="117"/>
      <c r="G11" s="117"/>
    </row>
    <row r="12" spans="1:13" s="99" customFormat="1" ht="20.100000000000001" customHeight="1">
      <c r="A12" s="115" t="s">
        <v>443</v>
      </c>
      <c r="B12" s="116"/>
      <c r="C12" s="58" t="s">
        <v>398</v>
      </c>
      <c r="D12" s="117">
        <f t="shared" si="0"/>
        <v>50</v>
      </c>
      <c r="E12" s="117"/>
      <c r="F12" s="117">
        <v>50</v>
      </c>
      <c r="G12" s="117"/>
    </row>
    <row r="13" spans="1:13" s="99" customFormat="1" ht="20.100000000000001" customHeight="1">
      <c r="A13" s="115" t="s">
        <v>444</v>
      </c>
      <c r="B13" s="118"/>
      <c r="D13" s="117"/>
      <c r="E13" s="117"/>
      <c r="F13" s="117"/>
      <c r="G13" s="117"/>
    </row>
    <row r="14" spans="1:13" s="99" customFormat="1" ht="20.100000000000001" customHeight="1">
      <c r="A14" s="115" t="s">
        <v>445</v>
      </c>
      <c r="B14" s="120"/>
      <c r="C14" s="123" t="s">
        <v>447</v>
      </c>
      <c r="D14" s="117"/>
      <c r="E14" s="117"/>
      <c r="F14" s="117"/>
      <c r="G14" s="117"/>
      <c r="M14" s="136"/>
    </row>
    <row r="15" spans="1:13" s="99" customFormat="1" ht="20.100000000000001" customHeight="1">
      <c r="A15" s="124"/>
      <c r="B15" s="125"/>
      <c r="C15" s="126"/>
      <c r="D15" s="127"/>
      <c r="E15" s="127"/>
      <c r="F15" s="127"/>
      <c r="G15" s="127"/>
    </row>
    <row r="16" spans="1:13" s="99" customFormat="1" ht="20.100000000000001" customHeight="1">
      <c r="A16" s="124"/>
      <c r="B16" s="125"/>
      <c r="C16" s="128"/>
      <c r="D16" s="129">
        <f>E16+F16+G16</f>
        <v>0</v>
      </c>
      <c r="E16" s="130">
        <f>B8+B12-E7</f>
        <v>0</v>
      </c>
      <c r="F16" s="130">
        <f>B9+B13-F7</f>
        <v>0</v>
      </c>
      <c r="G16" s="130">
        <f>B10+B14-G7</f>
        <v>0</v>
      </c>
    </row>
    <row r="17" spans="1:7" s="99" customFormat="1" ht="20.100000000000001" customHeight="1">
      <c r="A17" s="131"/>
      <c r="B17" s="132"/>
      <c r="C17" s="132"/>
      <c r="D17" s="130"/>
      <c r="E17" s="130"/>
      <c r="F17" s="130"/>
      <c r="G17" s="133"/>
    </row>
    <row r="18" spans="1:7" s="99" customFormat="1" ht="20.100000000000001" customHeight="1">
      <c r="A18" s="134" t="s">
        <v>343</v>
      </c>
      <c r="B18" s="135">
        <f>B7+B11</f>
        <v>9960.5499999999993</v>
      </c>
      <c r="C18" s="135" t="s">
        <v>344</v>
      </c>
      <c r="D18" s="130">
        <f>SUM(D7+D16)</f>
        <v>9960.5499999999993</v>
      </c>
      <c r="E18" s="130">
        <f>SUM(E7+E16)</f>
        <v>9910.5499999999993</v>
      </c>
      <c r="F18" s="130">
        <f>SUM(F7+F16)</f>
        <v>50</v>
      </c>
      <c r="G18" s="130">
        <f>SUM(G7+G16)</f>
        <v>0</v>
      </c>
    </row>
  </sheetData>
  <mergeCells count="2">
    <mergeCell ref="A5:B5"/>
    <mergeCell ref="C5:G5"/>
  </mergeCells>
  <phoneticPr fontId="42" type="noConversion"/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3"/>
  <sheetViews>
    <sheetView showGridLines="0" showZeros="0" topLeftCell="A10" workbookViewId="0">
      <selection activeCell="F10" sqref="F10"/>
    </sheetView>
  </sheetViews>
  <sheetFormatPr defaultColWidth="6.875" defaultRowHeight="12.75" customHeight="1"/>
  <cols>
    <col min="1" max="1" width="16.625" style="47" customWidth="1"/>
    <col min="2" max="2" width="20.375" style="47" customWidth="1"/>
    <col min="3" max="3" width="21.5" style="88" customWidth="1"/>
    <col min="4" max="4" width="17.5" style="47" customWidth="1"/>
    <col min="5" max="5" width="18.375" style="47" customWidth="1"/>
    <col min="6" max="6" width="20.875" style="47" customWidth="1"/>
    <col min="7" max="253" width="6.875" style="47"/>
    <col min="254" max="254" width="23.625" style="47" customWidth="1"/>
    <col min="255" max="255" width="44.625" style="47" customWidth="1"/>
    <col min="256" max="256" width="16.5" style="47" customWidth="1"/>
    <col min="257" max="259" width="13.625" style="47" customWidth="1"/>
    <col min="260" max="509" width="6.875" style="47"/>
    <col min="510" max="510" width="23.625" style="47" customWidth="1"/>
    <col min="511" max="511" width="44.625" style="47" customWidth="1"/>
    <col min="512" max="512" width="16.5" style="47" customWidth="1"/>
    <col min="513" max="515" width="13.625" style="47" customWidth="1"/>
    <col min="516" max="765" width="6.875" style="47"/>
    <col min="766" max="766" width="23.625" style="47" customWidth="1"/>
    <col min="767" max="767" width="44.625" style="47" customWidth="1"/>
    <col min="768" max="768" width="16.5" style="47" customWidth="1"/>
    <col min="769" max="771" width="13.625" style="47" customWidth="1"/>
    <col min="772" max="1021" width="6.875" style="47"/>
    <col min="1022" max="1022" width="23.625" style="47" customWidth="1"/>
    <col min="1023" max="1023" width="44.625" style="47" customWidth="1"/>
    <col min="1024" max="1024" width="16.5" style="47" customWidth="1"/>
    <col min="1025" max="1027" width="13.625" style="47" customWidth="1"/>
    <col min="1028" max="1277" width="6.875" style="47"/>
    <col min="1278" max="1278" width="23.625" style="47" customWidth="1"/>
    <col min="1279" max="1279" width="44.625" style="47" customWidth="1"/>
    <col min="1280" max="1280" width="16.5" style="47" customWidth="1"/>
    <col min="1281" max="1283" width="13.625" style="47" customWidth="1"/>
    <col min="1284" max="1533" width="6.875" style="47"/>
    <col min="1534" max="1534" width="23.625" style="47" customWidth="1"/>
    <col min="1535" max="1535" width="44.625" style="47" customWidth="1"/>
    <col min="1536" max="1536" width="16.5" style="47" customWidth="1"/>
    <col min="1537" max="1539" width="13.625" style="47" customWidth="1"/>
    <col min="1540" max="1789" width="6.875" style="47"/>
    <col min="1790" max="1790" width="23.625" style="47" customWidth="1"/>
    <col min="1791" max="1791" width="44.625" style="47" customWidth="1"/>
    <col min="1792" max="1792" width="16.5" style="47" customWidth="1"/>
    <col min="1793" max="1795" width="13.625" style="47" customWidth="1"/>
    <col min="1796" max="2045" width="6.875" style="47"/>
    <col min="2046" max="2046" width="23.625" style="47" customWidth="1"/>
    <col min="2047" max="2047" width="44.625" style="47" customWidth="1"/>
    <col min="2048" max="2048" width="16.5" style="47" customWidth="1"/>
    <col min="2049" max="2051" width="13.625" style="47" customWidth="1"/>
    <col min="2052" max="2301" width="6.875" style="47"/>
    <col min="2302" max="2302" width="23.625" style="47" customWidth="1"/>
    <col min="2303" max="2303" width="44.625" style="47" customWidth="1"/>
    <col min="2304" max="2304" width="16.5" style="47" customWidth="1"/>
    <col min="2305" max="2307" width="13.625" style="47" customWidth="1"/>
    <col min="2308" max="2557" width="6.875" style="47"/>
    <col min="2558" max="2558" width="23.625" style="47" customWidth="1"/>
    <col min="2559" max="2559" width="44.625" style="47" customWidth="1"/>
    <col min="2560" max="2560" width="16.5" style="47" customWidth="1"/>
    <col min="2561" max="2563" width="13.625" style="47" customWidth="1"/>
    <col min="2564" max="2813" width="6.875" style="47"/>
    <col min="2814" max="2814" width="23.625" style="47" customWidth="1"/>
    <col min="2815" max="2815" width="44.625" style="47" customWidth="1"/>
    <col min="2816" max="2816" width="16.5" style="47" customWidth="1"/>
    <col min="2817" max="2819" width="13.625" style="47" customWidth="1"/>
    <col min="2820" max="3069" width="6.875" style="47"/>
    <col min="3070" max="3070" width="23.625" style="47" customWidth="1"/>
    <col min="3071" max="3071" width="44.625" style="47" customWidth="1"/>
    <col min="3072" max="3072" width="16.5" style="47" customWidth="1"/>
    <col min="3073" max="3075" width="13.625" style="47" customWidth="1"/>
    <col min="3076" max="3325" width="6.875" style="47"/>
    <col min="3326" max="3326" width="23.625" style="47" customWidth="1"/>
    <col min="3327" max="3327" width="44.625" style="47" customWidth="1"/>
    <col min="3328" max="3328" width="16.5" style="47" customWidth="1"/>
    <col min="3329" max="3331" width="13.625" style="47" customWidth="1"/>
    <col min="3332" max="3581" width="6.875" style="47"/>
    <col min="3582" max="3582" width="23.625" style="47" customWidth="1"/>
    <col min="3583" max="3583" width="44.625" style="47" customWidth="1"/>
    <col min="3584" max="3584" width="16.5" style="47" customWidth="1"/>
    <col min="3585" max="3587" width="13.625" style="47" customWidth="1"/>
    <col min="3588" max="3837" width="6.875" style="47"/>
    <col min="3838" max="3838" width="23.625" style="47" customWidth="1"/>
    <col min="3839" max="3839" width="44.625" style="47" customWidth="1"/>
    <col min="3840" max="3840" width="16.5" style="47" customWidth="1"/>
    <col min="3841" max="3843" width="13.625" style="47" customWidth="1"/>
    <col min="3844" max="4093" width="6.875" style="47"/>
    <col min="4094" max="4094" width="23.625" style="47" customWidth="1"/>
    <col min="4095" max="4095" width="44.625" style="47" customWidth="1"/>
    <col min="4096" max="4096" width="16.5" style="47" customWidth="1"/>
    <col min="4097" max="4099" width="13.625" style="47" customWidth="1"/>
    <col min="4100" max="4349" width="6.875" style="47"/>
    <col min="4350" max="4350" width="23.625" style="47" customWidth="1"/>
    <col min="4351" max="4351" width="44.625" style="47" customWidth="1"/>
    <col min="4352" max="4352" width="16.5" style="47" customWidth="1"/>
    <col min="4353" max="4355" width="13.625" style="47" customWidth="1"/>
    <col min="4356" max="4605" width="6.875" style="47"/>
    <col min="4606" max="4606" width="23.625" style="47" customWidth="1"/>
    <col min="4607" max="4607" width="44.625" style="47" customWidth="1"/>
    <col min="4608" max="4608" width="16.5" style="47" customWidth="1"/>
    <col min="4609" max="4611" width="13.625" style="47" customWidth="1"/>
    <col min="4612" max="4861" width="6.875" style="47"/>
    <col min="4862" max="4862" width="23.625" style="47" customWidth="1"/>
    <col min="4863" max="4863" width="44.625" style="47" customWidth="1"/>
    <col min="4864" max="4864" width="16.5" style="47" customWidth="1"/>
    <col min="4865" max="4867" width="13.625" style="47" customWidth="1"/>
    <col min="4868" max="5117" width="6.875" style="47"/>
    <col min="5118" max="5118" width="23.625" style="47" customWidth="1"/>
    <col min="5119" max="5119" width="44.625" style="47" customWidth="1"/>
    <col min="5120" max="5120" width="16.5" style="47" customWidth="1"/>
    <col min="5121" max="5123" width="13.625" style="47" customWidth="1"/>
    <col min="5124" max="5373" width="6.875" style="47"/>
    <col min="5374" max="5374" width="23.625" style="47" customWidth="1"/>
    <col min="5375" max="5375" width="44.625" style="47" customWidth="1"/>
    <col min="5376" max="5376" width="16.5" style="47" customWidth="1"/>
    <col min="5377" max="5379" width="13.625" style="47" customWidth="1"/>
    <col min="5380" max="5629" width="6.875" style="47"/>
    <col min="5630" max="5630" width="23.625" style="47" customWidth="1"/>
    <col min="5631" max="5631" width="44.625" style="47" customWidth="1"/>
    <col min="5632" max="5632" width="16.5" style="47" customWidth="1"/>
    <col min="5633" max="5635" width="13.625" style="47" customWidth="1"/>
    <col min="5636" max="5885" width="6.875" style="47"/>
    <col min="5886" max="5886" width="23.625" style="47" customWidth="1"/>
    <col min="5887" max="5887" width="44.625" style="47" customWidth="1"/>
    <col min="5888" max="5888" width="16.5" style="47" customWidth="1"/>
    <col min="5889" max="5891" width="13.625" style="47" customWidth="1"/>
    <col min="5892" max="6141" width="6.875" style="47"/>
    <col min="6142" max="6142" width="23.625" style="47" customWidth="1"/>
    <col min="6143" max="6143" width="44.625" style="47" customWidth="1"/>
    <col min="6144" max="6144" width="16.5" style="47" customWidth="1"/>
    <col min="6145" max="6147" width="13.625" style="47" customWidth="1"/>
    <col min="6148" max="6397" width="6.875" style="47"/>
    <col min="6398" max="6398" width="23.625" style="47" customWidth="1"/>
    <col min="6399" max="6399" width="44.625" style="47" customWidth="1"/>
    <col min="6400" max="6400" width="16.5" style="47" customWidth="1"/>
    <col min="6401" max="6403" width="13.625" style="47" customWidth="1"/>
    <col min="6404" max="6653" width="6.875" style="47"/>
    <col min="6654" max="6654" width="23.625" style="47" customWidth="1"/>
    <col min="6655" max="6655" width="44.625" style="47" customWidth="1"/>
    <col min="6656" max="6656" width="16.5" style="47" customWidth="1"/>
    <col min="6657" max="6659" width="13.625" style="47" customWidth="1"/>
    <col min="6660" max="6909" width="6.875" style="47"/>
    <col min="6910" max="6910" width="23.625" style="47" customWidth="1"/>
    <col min="6911" max="6911" width="44.625" style="47" customWidth="1"/>
    <col min="6912" max="6912" width="16.5" style="47" customWidth="1"/>
    <col min="6913" max="6915" width="13.625" style="47" customWidth="1"/>
    <col min="6916" max="7165" width="6.875" style="47"/>
    <col min="7166" max="7166" width="23.625" style="47" customWidth="1"/>
    <col min="7167" max="7167" width="44.625" style="47" customWidth="1"/>
    <col min="7168" max="7168" width="16.5" style="47" customWidth="1"/>
    <col min="7169" max="7171" width="13.625" style="47" customWidth="1"/>
    <col min="7172" max="7421" width="6.875" style="47"/>
    <col min="7422" max="7422" width="23.625" style="47" customWidth="1"/>
    <col min="7423" max="7423" width="44.625" style="47" customWidth="1"/>
    <col min="7424" max="7424" width="16.5" style="47" customWidth="1"/>
    <col min="7425" max="7427" width="13.625" style="47" customWidth="1"/>
    <col min="7428" max="7677" width="6.875" style="47"/>
    <col min="7678" max="7678" width="23.625" style="47" customWidth="1"/>
    <col min="7679" max="7679" width="44.625" style="47" customWidth="1"/>
    <col min="7680" max="7680" width="16.5" style="47" customWidth="1"/>
    <col min="7681" max="7683" width="13.625" style="47" customWidth="1"/>
    <col min="7684" max="7933" width="6.875" style="47"/>
    <col min="7934" max="7934" width="23.625" style="47" customWidth="1"/>
    <col min="7935" max="7935" width="44.625" style="47" customWidth="1"/>
    <col min="7936" max="7936" width="16.5" style="47" customWidth="1"/>
    <col min="7937" max="7939" width="13.625" style="47" customWidth="1"/>
    <col min="7940" max="8189" width="6.875" style="47"/>
    <col min="8190" max="8190" width="23.625" style="47" customWidth="1"/>
    <col min="8191" max="8191" width="44.625" style="47" customWidth="1"/>
    <col min="8192" max="8192" width="16.5" style="47" customWidth="1"/>
    <col min="8193" max="8195" width="13.625" style="47" customWidth="1"/>
    <col min="8196" max="8445" width="6.875" style="47"/>
    <col min="8446" max="8446" width="23.625" style="47" customWidth="1"/>
    <col min="8447" max="8447" width="44.625" style="47" customWidth="1"/>
    <col min="8448" max="8448" width="16.5" style="47" customWidth="1"/>
    <col min="8449" max="8451" width="13.625" style="47" customWidth="1"/>
    <col min="8452" max="8701" width="6.875" style="47"/>
    <col min="8702" max="8702" width="23.625" style="47" customWidth="1"/>
    <col min="8703" max="8703" width="44.625" style="47" customWidth="1"/>
    <col min="8704" max="8704" width="16.5" style="47" customWidth="1"/>
    <col min="8705" max="8707" width="13.625" style="47" customWidth="1"/>
    <col min="8708" max="8957" width="6.875" style="47"/>
    <col min="8958" max="8958" width="23.625" style="47" customWidth="1"/>
    <col min="8959" max="8959" width="44.625" style="47" customWidth="1"/>
    <col min="8960" max="8960" width="16.5" style="47" customWidth="1"/>
    <col min="8961" max="8963" width="13.625" style="47" customWidth="1"/>
    <col min="8964" max="9213" width="6.875" style="47"/>
    <col min="9214" max="9214" width="23.625" style="47" customWidth="1"/>
    <col min="9215" max="9215" width="44.625" style="47" customWidth="1"/>
    <col min="9216" max="9216" width="16.5" style="47" customWidth="1"/>
    <col min="9217" max="9219" width="13.625" style="47" customWidth="1"/>
    <col min="9220" max="9469" width="6.875" style="47"/>
    <col min="9470" max="9470" width="23.625" style="47" customWidth="1"/>
    <col min="9471" max="9471" width="44.625" style="47" customWidth="1"/>
    <col min="9472" max="9472" width="16.5" style="47" customWidth="1"/>
    <col min="9473" max="9475" width="13.625" style="47" customWidth="1"/>
    <col min="9476" max="9725" width="6.875" style="47"/>
    <col min="9726" max="9726" width="23.625" style="47" customWidth="1"/>
    <col min="9727" max="9727" width="44.625" style="47" customWidth="1"/>
    <col min="9728" max="9728" width="16.5" style="47" customWidth="1"/>
    <col min="9729" max="9731" width="13.625" style="47" customWidth="1"/>
    <col min="9732" max="9981" width="6.875" style="47"/>
    <col min="9982" max="9982" width="23.625" style="47" customWidth="1"/>
    <col min="9983" max="9983" width="44.625" style="47" customWidth="1"/>
    <col min="9984" max="9984" width="16.5" style="47" customWidth="1"/>
    <col min="9985" max="9987" width="13.625" style="47" customWidth="1"/>
    <col min="9988" max="10237" width="6.875" style="47"/>
    <col min="10238" max="10238" width="23.625" style="47" customWidth="1"/>
    <col min="10239" max="10239" width="44.625" style="47" customWidth="1"/>
    <col min="10240" max="10240" width="16.5" style="47" customWidth="1"/>
    <col min="10241" max="10243" width="13.625" style="47" customWidth="1"/>
    <col min="10244" max="10493" width="6.875" style="47"/>
    <col min="10494" max="10494" width="23.625" style="47" customWidth="1"/>
    <col min="10495" max="10495" width="44.625" style="47" customWidth="1"/>
    <col min="10496" max="10496" width="16.5" style="47" customWidth="1"/>
    <col min="10497" max="10499" width="13.625" style="47" customWidth="1"/>
    <col min="10500" max="10749" width="6.875" style="47"/>
    <col min="10750" max="10750" width="23.625" style="47" customWidth="1"/>
    <col min="10751" max="10751" width="44.625" style="47" customWidth="1"/>
    <col min="10752" max="10752" width="16.5" style="47" customWidth="1"/>
    <col min="10753" max="10755" width="13.625" style="47" customWidth="1"/>
    <col min="10756" max="11005" width="6.875" style="47"/>
    <col min="11006" max="11006" width="23.625" style="47" customWidth="1"/>
    <col min="11007" max="11007" width="44.625" style="47" customWidth="1"/>
    <col min="11008" max="11008" width="16.5" style="47" customWidth="1"/>
    <col min="11009" max="11011" width="13.625" style="47" customWidth="1"/>
    <col min="11012" max="11261" width="6.875" style="47"/>
    <col min="11262" max="11262" width="23.625" style="47" customWidth="1"/>
    <col min="11263" max="11263" width="44.625" style="47" customWidth="1"/>
    <col min="11264" max="11264" width="16.5" style="47" customWidth="1"/>
    <col min="11265" max="11267" width="13.625" style="47" customWidth="1"/>
    <col min="11268" max="11517" width="6.875" style="47"/>
    <col min="11518" max="11518" width="23.625" style="47" customWidth="1"/>
    <col min="11519" max="11519" width="44.625" style="47" customWidth="1"/>
    <col min="11520" max="11520" width="16.5" style="47" customWidth="1"/>
    <col min="11521" max="11523" width="13.625" style="47" customWidth="1"/>
    <col min="11524" max="11773" width="6.875" style="47"/>
    <col min="11774" max="11774" width="23.625" style="47" customWidth="1"/>
    <col min="11775" max="11775" width="44.625" style="47" customWidth="1"/>
    <col min="11776" max="11776" width="16.5" style="47" customWidth="1"/>
    <col min="11777" max="11779" width="13.625" style="47" customWidth="1"/>
    <col min="11780" max="12029" width="6.875" style="47"/>
    <col min="12030" max="12030" width="23.625" style="47" customWidth="1"/>
    <col min="12031" max="12031" width="44.625" style="47" customWidth="1"/>
    <col min="12032" max="12032" width="16.5" style="47" customWidth="1"/>
    <col min="12033" max="12035" width="13.625" style="47" customWidth="1"/>
    <col min="12036" max="12285" width="6.875" style="47"/>
    <col min="12286" max="12286" width="23.625" style="47" customWidth="1"/>
    <col min="12287" max="12287" width="44.625" style="47" customWidth="1"/>
    <col min="12288" max="12288" width="16.5" style="47" customWidth="1"/>
    <col min="12289" max="12291" width="13.625" style="47" customWidth="1"/>
    <col min="12292" max="12541" width="6.875" style="47"/>
    <col min="12542" max="12542" width="23.625" style="47" customWidth="1"/>
    <col min="12543" max="12543" width="44.625" style="47" customWidth="1"/>
    <col min="12544" max="12544" width="16.5" style="47" customWidth="1"/>
    <col min="12545" max="12547" width="13.625" style="47" customWidth="1"/>
    <col min="12548" max="12797" width="6.875" style="47"/>
    <col min="12798" max="12798" width="23.625" style="47" customWidth="1"/>
    <col min="12799" max="12799" width="44.625" style="47" customWidth="1"/>
    <col min="12800" max="12800" width="16.5" style="47" customWidth="1"/>
    <col min="12801" max="12803" width="13.625" style="47" customWidth="1"/>
    <col min="12804" max="13053" width="6.875" style="47"/>
    <col min="13054" max="13054" width="23.625" style="47" customWidth="1"/>
    <col min="13055" max="13055" width="44.625" style="47" customWidth="1"/>
    <col min="13056" max="13056" width="16.5" style="47" customWidth="1"/>
    <col min="13057" max="13059" width="13.625" style="47" customWidth="1"/>
    <col min="13060" max="13309" width="6.875" style="47"/>
    <col min="13310" max="13310" width="23.625" style="47" customWidth="1"/>
    <col min="13311" max="13311" width="44.625" style="47" customWidth="1"/>
    <col min="13312" max="13312" width="16.5" style="47" customWidth="1"/>
    <col min="13313" max="13315" width="13.625" style="47" customWidth="1"/>
    <col min="13316" max="13565" width="6.875" style="47"/>
    <col min="13566" max="13566" width="23.625" style="47" customWidth="1"/>
    <col min="13567" max="13567" width="44.625" style="47" customWidth="1"/>
    <col min="13568" max="13568" width="16.5" style="47" customWidth="1"/>
    <col min="13569" max="13571" width="13.625" style="47" customWidth="1"/>
    <col min="13572" max="13821" width="6.875" style="47"/>
    <col min="13822" max="13822" width="23.625" style="47" customWidth="1"/>
    <col min="13823" max="13823" width="44.625" style="47" customWidth="1"/>
    <col min="13824" max="13824" width="16.5" style="47" customWidth="1"/>
    <col min="13825" max="13827" width="13.625" style="47" customWidth="1"/>
    <col min="13828" max="14077" width="6.875" style="47"/>
    <col min="14078" max="14078" width="23.625" style="47" customWidth="1"/>
    <col min="14079" max="14079" width="44.625" style="47" customWidth="1"/>
    <col min="14080" max="14080" width="16.5" style="47" customWidth="1"/>
    <col min="14081" max="14083" width="13.625" style="47" customWidth="1"/>
    <col min="14084" max="14333" width="6.875" style="47"/>
    <col min="14334" max="14334" width="23.625" style="47" customWidth="1"/>
    <col min="14335" max="14335" width="44.625" style="47" customWidth="1"/>
    <col min="14336" max="14336" width="16.5" style="47" customWidth="1"/>
    <col min="14337" max="14339" width="13.625" style="47" customWidth="1"/>
    <col min="14340" max="14589" width="6.875" style="47"/>
    <col min="14590" max="14590" width="23.625" style="47" customWidth="1"/>
    <col min="14591" max="14591" width="44.625" style="47" customWidth="1"/>
    <col min="14592" max="14592" width="16.5" style="47" customWidth="1"/>
    <col min="14593" max="14595" width="13.625" style="47" customWidth="1"/>
    <col min="14596" max="14845" width="6.875" style="47"/>
    <col min="14846" max="14846" width="23.625" style="47" customWidth="1"/>
    <col min="14847" max="14847" width="44.625" style="47" customWidth="1"/>
    <col min="14848" max="14848" width="16.5" style="47" customWidth="1"/>
    <col min="14849" max="14851" width="13.625" style="47" customWidth="1"/>
    <col min="14852" max="15101" width="6.875" style="47"/>
    <col min="15102" max="15102" width="23.625" style="47" customWidth="1"/>
    <col min="15103" max="15103" width="44.625" style="47" customWidth="1"/>
    <col min="15104" max="15104" width="16.5" style="47" customWidth="1"/>
    <col min="15105" max="15107" width="13.625" style="47" customWidth="1"/>
    <col min="15108" max="15357" width="6.875" style="47"/>
    <col min="15358" max="15358" width="23.625" style="47" customWidth="1"/>
    <col min="15359" max="15359" width="44.625" style="47" customWidth="1"/>
    <col min="15360" max="15360" width="16.5" style="47" customWidth="1"/>
    <col min="15361" max="15363" width="13.625" style="47" customWidth="1"/>
    <col min="15364" max="15613" width="6.875" style="47"/>
    <col min="15614" max="15614" width="23.625" style="47" customWidth="1"/>
    <col min="15615" max="15615" width="44.625" style="47" customWidth="1"/>
    <col min="15616" max="15616" width="16.5" style="47" customWidth="1"/>
    <col min="15617" max="15619" width="13.625" style="47" customWidth="1"/>
    <col min="15620" max="15869" width="6.875" style="47"/>
    <col min="15870" max="15870" width="23.625" style="47" customWidth="1"/>
    <col min="15871" max="15871" width="44.625" style="47" customWidth="1"/>
    <col min="15872" max="15872" width="16.5" style="47" customWidth="1"/>
    <col min="15873" max="15875" width="13.625" style="47" customWidth="1"/>
    <col min="15876" max="16125" width="6.875" style="47"/>
    <col min="16126" max="16126" width="23.625" style="47" customWidth="1"/>
    <col min="16127" max="16127" width="44.625" style="47" customWidth="1"/>
    <col min="16128" max="16128" width="16.5" style="47" customWidth="1"/>
    <col min="16129" max="16131" width="13.625" style="47" customWidth="1"/>
    <col min="16132" max="16384" width="6.875" style="47"/>
  </cols>
  <sheetData>
    <row r="1" spans="1:6" ht="20.100000000000001" customHeight="1">
      <c r="A1" s="48" t="s">
        <v>448</v>
      </c>
    </row>
    <row r="2" spans="1:6" s="76" customFormat="1" ht="36" customHeight="1">
      <c r="A2" s="78" t="s">
        <v>449</v>
      </c>
      <c r="B2" s="89"/>
      <c r="C2" s="90"/>
      <c r="D2" s="89"/>
      <c r="E2" s="89"/>
      <c r="F2" s="89"/>
    </row>
    <row r="3" spans="1:6" ht="20.100000000000001" customHeight="1">
      <c r="A3" s="64"/>
      <c r="B3" s="50"/>
      <c r="C3" s="91"/>
      <c r="D3" s="50"/>
      <c r="E3" s="50"/>
      <c r="F3" s="50"/>
    </row>
    <row r="4" spans="1:6" ht="20.100000000000001" customHeight="1">
      <c r="A4" s="81"/>
      <c r="B4" s="82"/>
      <c r="C4" s="92"/>
      <c r="D4" s="82"/>
      <c r="E4" s="82"/>
      <c r="F4" s="93" t="s">
        <v>313</v>
      </c>
    </row>
    <row r="5" spans="1:6" ht="30" customHeight="1">
      <c r="A5" s="186" t="s">
        <v>347</v>
      </c>
      <c r="B5" s="186"/>
      <c r="C5" s="194" t="s">
        <v>450</v>
      </c>
      <c r="D5" s="186" t="s">
        <v>451</v>
      </c>
      <c r="E5" s="186"/>
      <c r="F5" s="186"/>
    </row>
    <row r="6" spans="1:6" ht="30" customHeight="1">
      <c r="A6" s="67" t="s">
        <v>358</v>
      </c>
      <c r="B6" s="67" t="s">
        <v>359</v>
      </c>
      <c r="C6" s="195"/>
      <c r="D6" s="67" t="s">
        <v>452</v>
      </c>
      <c r="E6" s="67" t="s">
        <v>403</v>
      </c>
      <c r="F6" s="67" t="s">
        <v>404</v>
      </c>
    </row>
    <row r="7" spans="1:6" ht="30" customHeight="1">
      <c r="A7" s="192" t="s">
        <v>348</v>
      </c>
      <c r="B7" s="193"/>
      <c r="C7" s="94">
        <v>9122.09</v>
      </c>
      <c r="D7" s="95">
        <f>SUM(E7:F7)</f>
        <v>9910.5499999999993</v>
      </c>
      <c r="E7" s="96">
        <f>SUM(E8,E15,E20,E24)</f>
        <v>9816.2900000000009</v>
      </c>
      <c r="F7" s="96">
        <f>SUM(F8,F15,F20,F24)</f>
        <v>94.26</v>
      </c>
    </row>
    <row r="8" spans="1:6" ht="30" customHeight="1">
      <c r="A8" s="58" t="s">
        <v>360</v>
      </c>
      <c r="B8" s="58" t="s">
        <v>361</v>
      </c>
      <c r="C8" s="97">
        <v>6891.83</v>
      </c>
      <c r="D8" s="95">
        <f t="shared" ref="D8:D26" si="0">SUM(E8:F8)</f>
        <v>7198.6</v>
      </c>
      <c r="E8" s="98">
        <f>SUM(E9,E12)</f>
        <v>7104.34</v>
      </c>
      <c r="F8" s="98">
        <f>SUM(F9,F12)</f>
        <v>94.26</v>
      </c>
    </row>
    <row r="9" spans="1:6" ht="30" customHeight="1">
      <c r="A9" s="58" t="s">
        <v>453</v>
      </c>
      <c r="B9" s="58" t="s">
        <v>454</v>
      </c>
      <c r="C9" s="97">
        <v>6870.79</v>
      </c>
      <c r="D9" s="95">
        <f t="shared" si="0"/>
        <v>7169.31</v>
      </c>
      <c r="E9" s="98">
        <f>SUM(E10:E11)</f>
        <v>7082.6</v>
      </c>
      <c r="F9" s="98">
        <f>SUM(F10:F11)</f>
        <v>86.71</v>
      </c>
    </row>
    <row r="10" spans="1:6" ht="30" customHeight="1">
      <c r="A10" s="58" t="s">
        <v>455</v>
      </c>
      <c r="B10" s="58" t="s">
        <v>456</v>
      </c>
      <c r="C10" s="97">
        <v>2763.82</v>
      </c>
      <c r="D10" s="95">
        <f t="shared" si="0"/>
        <v>3053.58</v>
      </c>
      <c r="E10" s="98">
        <f>2962.01+91.14</f>
        <v>3053.15</v>
      </c>
      <c r="F10" s="98">
        <f>0.43</f>
        <v>0.43</v>
      </c>
    </row>
    <row r="11" spans="1:6" ht="30" customHeight="1">
      <c r="A11" s="58" t="s">
        <v>457</v>
      </c>
      <c r="B11" s="58" t="s">
        <v>458</v>
      </c>
      <c r="C11" s="97">
        <v>4106.97</v>
      </c>
      <c r="D11" s="95">
        <f t="shared" si="0"/>
        <v>4115.7299999999996</v>
      </c>
      <c r="E11" s="98">
        <v>4029.45</v>
      </c>
      <c r="F11" s="98">
        <f>2.28+84</f>
        <v>86.28</v>
      </c>
    </row>
    <row r="12" spans="1:6" ht="30" customHeight="1">
      <c r="A12" s="58" t="s">
        <v>459</v>
      </c>
      <c r="B12" s="58" t="s">
        <v>460</v>
      </c>
      <c r="C12" s="97">
        <v>21.04</v>
      </c>
      <c r="D12" s="95">
        <f t="shared" si="0"/>
        <v>29.29</v>
      </c>
      <c r="E12" s="98">
        <f>SUM(E13:E14)</f>
        <v>21.74</v>
      </c>
      <c r="F12" s="98">
        <f>SUM(F13:F14)</f>
        <v>7.55</v>
      </c>
    </row>
    <row r="13" spans="1:6" ht="30" customHeight="1">
      <c r="A13" s="58" t="s">
        <v>370</v>
      </c>
      <c r="B13" s="58" t="s">
        <v>371</v>
      </c>
      <c r="C13" s="97">
        <v>0</v>
      </c>
      <c r="D13" s="95">
        <f t="shared" si="0"/>
        <v>7.55</v>
      </c>
      <c r="E13" s="98"/>
      <c r="F13" s="98">
        <v>7.55</v>
      </c>
    </row>
    <row r="14" spans="1:6" ht="30" customHeight="1">
      <c r="A14" s="58" t="s">
        <v>461</v>
      </c>
      <c r="B14" s="58" t="s">
        <v>462</v>
      </c>
      <c r="C14" s="97">
        <v>21.04</v>
      </c>
      <c r="D14" s="95">
        <f t="shared" si="0"/>
        <v>21.74</v>
      </c>
      <c r="E14" s="98">
        <v>21.74</v>
      </c>
      <c r="F14" s="98"/>
    </row>
    <row r="15" spans="1:6" ht="30" customHeight="1">
      <c r="A15" s="58" t="s">
        <v>374</v>
      </c>
      <c r="B15" s="58" t="s">
        <v>375</v>
      </c>
      <c r="C15" s="97">
        <v>1283.94</v>
      </c>
      <c r="D15" s="95">
        <f t="shared" si="0"/>
        <v>1729.57</v>
      </c>
      <c r="E15" s="98">
        <f>SUM(E16)</f>
        <v>1729.57</v>
      </c>
      <c r="F15" s="98">
        <f>SUM(F16)</f>
        <v>0</v>
      </c>
    </row>
    <row r="16" spans="1:6" ht="30" customHeight="1">
      <c r="A16" s="58" t="s">
        <v>463</v>
      </c>
      <c r="B16" s="58" t="s">
        <v>464</v>
      </c>
      <c r="C16" s="97">
        <v>1283.94</v>
      </c>
      <c r="D16" s="95">
        <f t="shared" si="0"/>
        <v>1729.57</v>
      </c>
      <c r="E16" s="98">
        <f>SUM(E17:E19)</f>
        <v>1729.57</v>
      </c>
      <c r="F16" s="98">
        <f>SUM(F17:F19)</f>
        <v>0</v>
      </c>
    </row>
    <row r="17" spans="1:6" ht="30" customHeight="1">
      <c r="A17" s="58" t="s">
        <v>465</v>
      </c>
      <c r="B17" s="58" t="s">
        <v>466</v>
      </c>
      <c r="C17" s="97">
        <v>561.14</v>
      </c>
      <c r="D17" s="95">
        <f t="shared" si="0"/>
        <v>839.7</v>
      </c>
      <c r="E17" s="98">
        <v>839.7</v>
      </c>
      <c r="F17" s="98"/>
    </row>
    <row r="18" spans="1:6" ht="30" customHeight="1">
      <c r="A18" s="58" t="s">
        <v>467</v>
      </c>
      <c r="B18" s="58" t="s">
        <v>468</v>
      </c>
      <c r="C18" s="97">
        <v>280.57</v>
      </c>
      <c r="D18" s="95">
        <f t="shared" si="0"/>
        <v>419.85</v>
      </c>
      <c r="E18" s="98">
        <v>419.85</v>
      </c>
      <c r="F18" s="98"/>
    </row>
    <row r="19" spans="1:6" ht="30" customHeight="1">
      <c r="A19" s="58" t="s">
        <v>469</v>
      </c>
      <c r="B19" s="58" t="s">
        <v>470</v>
      </c>
      <c r="C19" s="97">
        <v>442.23</v>
      </c>
      <c r="D19" s="95">
        <f t="shared" si="0"/>
        <v>470.02</v>
      </c>
      <c r="E19" s="98">
        <v>470.02</v>
      </c>
      <c r="F19" s="98"/>
    </row>
    <row r="20" spans="1:6" ht="30" customHeight="1">
      <c r="A20" s="58" t="s">
        <v>384</v>
      </c>
      <c r="B20" s="58" t="s">
        <v>385</v>
      </c>
      <c r="C20" s="97">
        <v>525.45000000000005</v>
      </c>
      <c r="D20" s="95">
        <f t="shared" si="0"/>
        <v>547.64</v>
      </c>
      <c r="E20" s="98">
        <f>SUM(E21)</f>
        <v>547.64</v>
      </c>
      <c r="F20" s="98">
        <f>SUM(F21)</f>
        <v>0</v>
      </c>
    </row>
    <row r="21" spans="1:6" ht="30" customHeight="1">
      <c r="A21" s="58" t="s">
        <v>471</v>
      </c>
      <c r="B21" s="58" t="s">
        <v>472</v>
      </c>
      <c r="C21" s="97">
        <v>525.45000000000005</v>
      </c>
      <c r="D21" s="95">
        <f t="shared" si="0"/>
        <v>547.64</v>
      </c>
      <c r="E21" s="98">
        <f>SUM(E22:E23)</f>
        <v>547.64</v>
      </c>
      <c r="F21" s="98">
        <f>SUM(F22:F23)</f>
        <v>0</v>
      </c>
    </row>
    <row r="22" spans="1:6" ht="30" customHeight="1">
      <c r="A22" s="58" t="s">
        <v>473</v>
      </c>
      <c r="B22" s="58" t="s">
        <v>474</v>
      </c>
      <c r="C22" s="97">
        <v>350.72</v>
      </c>
      <c r="D22" s="95">
        <f t="shared" si="0"/>
        <v>362.28</v>
      </c>
      <c r="E22" s="98">
        <v>362.28</v>
      </c>
      <c r="F22" s="98"/>
    </row>
    <row r="23" spans="1:6" ht="30" customHeight="1">
      <c r="A23" s="58" t="s">
        <v>430</v>
      </c>
      <c r="B23" s="58" t="s">
        <v>475</v>
      </c>
      <c r="C23" s="97">
        <v>174.73</v>
      </c>
      <c r="D23" s="95">
        <f t="shared" si="0"/>
        <v>185.36</v>
      </c>
      <c r="E23" s="98">
        <v>185.36</v>
      </c>
      <c r="F23" s="98"/>
    </row>
    <row r="24" spans="1:6" ht="30" customHeight="1">
      <c r="A24" s="58" t="s">
        <v>392</v>
      </c>
      <c r="B24" s="58" t="s">
        <v>393</v>
      </c>
      <c r="C24" s="97">
        <v>420.86</v>
      </c>
      <c r="D24" s="95">
        <f t="shared" si="0"/>
        <v>434.74</v>
      </c>
      <c r="E24" s="98">
        <f>SUM(E25)</f>
        <v>434.74</v>
      </c>
      <c r="F24" s="98">
        <f>SUM(F25)</f>
        <v>0</v>
      </c>
    </row>
    <row r="25" spans="1:6" ht="30" customHeight="1">
      <c r="A25" s="58" t="s">
        <v>476</v>
      </c>
      <c r="B25" s="58" t="s">
        <v>477</v>
      </c>
      <c r="C25" s="97">
        <v>420.86</v>
      </c>
      <c r="D25" s="95">
        <f t="shared" si="0"/>
        <v>434.74</v>
      </c>
      <c r="E25" s="98">
        <f>SUM(E26)</f>
        <v>434.74</v>
      </c>
      <c r="F25" s="98">
        <f>SUM(F26)</f>
        <v>0</v>
      </c>
    </row>
    <row r="26" spans="1:6" ht="30" customHeight="1">
      <c r="A26" s="58" t="s">
        <v>478</v>
      </c>
      <c r="B26" s="58" t="s">
        <v>479</v>
      </c>
      <c r="C26" s="97">
        <v>420.86</v>
      </c>
      <c r="D26" s="95">
        <f t="shared" si="0"/>
        <v>434.74</v>
      </c>
      <c r="E26" s="98">
        <v>434.74</v>
      </c>
      <c r="F26" s="98"/>
    </row>
    <row r="27" spans="1:6" ht="12.75" customHeight="1">
      <c r="A27" s="60"/>
      <c r="B27" s="60"/>
    </row>
    <row r="28" spans="1:6" ht="12.75" customHeight="1">
      <c r="B28" s="60"/>
      <c r="D28" s="60"/>
    </row>
    <row r="30" spans="1:6" ht="12.75" customHeight="1">
      <c r="A30" s="60"/>
    </row>
    <row r="32" spans="1:6" ht="12.75" customHeight="1">
      <c r="B32" s="60"/>
    </row>
    <row r="33" spans="2:2" ht="12.75" customHeight="1">
      <c r="B33" s="60"/>
    </row>
  </sheetData>
  <mergeCells count="4">
    <mergeCell ref="A5:B5"/>
    <mergeCell ref="D5:F5"/>
    <mergeCell ref="A7:B7"/>
    <mergeCell ref="C5:C6"/>
  </mergeCells>
  <phoneticPr fontId="4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5"/>
  <sheetViews>
    <sheetView showGridLines="0" showZeros="0" workbookViewId="0">
      <selection activeCell="F1" sqref="F1:I1048576"/>
    </sheetView>
  </sheetViews>
  <sheetFormatPr defaultColWidth="6.875" defaultRowHeight="20.100000000000001" customHeight="1"/>
  <cols>
    <col min="1" max="1" width="14.5" style="47" customWidth="1"/>
    <col min="2" max="2" width="37.125" style="47" customWidth="1"/>
    <col min="3" max="3" width="25.25" style="47" customWidth="1"/>
    <col min="4" max="5" width="22.375" style="47" customWidth="1"/>
    <col min="6" max="252" width="6.875" style="47"/>
    <col min="253" max="253" width="14.5" style="47" customWidth="1"/>
    <col min="254" max="254" width="33.375" style="47" customWidth="1"/>
    <col min="255" max="257" width="20.625" style="47" customWidth="1"/>
    <col min="258" max="508" width="6.875" style="47"/>
    <col min="509" max="509" width="14.5" style="47" customWidth="1"/>
    <col min="510" max="510" width="33.375" style="47" customWidth="1"/>
    <col min="511" max="513" width="20.625" style="47" customWidth="1"/>
    <col min="514" max="764" width="6.875" style="47"/>
    <col min="765" max="765" width="14.5" style="47" customWidth="1"/>
    <col min="766" max="766" width="33.375" style="47" customWidth="1"/>
    <col min="767" max="769" width="20.625" style="47" customWidth="1"/>
    <col min="770" max="1020" width="6.875" style="47"/>
    <col min="1021" max="1021" width="14.5" style="47" customWidth="1"/>
    <col min="1022" max="1022" width="33.375" style="47" customWidth="1"/>
    <col min="1023" max="1025" width="20.625" style="47" customWidth="1"/>
    <col min="1026" max="1276" width="6.875" style="47"/>
    <col min="1277" max="1277" width="14.5" style="47" customWidth="1"/>
    <col min="1278" max="1278" width="33.375" style="47" customWidth="1"/>
    <col min="1279" max="1281" width="20.625" style="47" customWidth="1"/>
    <col min="1282" max="1532" width="6.875" style="47"/>
    <col min="1533" max="1533" width="14.5" style="47" customWidth="1"/>
    <col min="1534" max="1534" width="33.375" style="47" customWidth="1"/>
    <col min="1535" max="1537" width="20.625" style="47" customWidth="1"/>
    <col min="1538" max="1788" width="6.875" style="47"/>
    <col min="1789" max="1789" width="14.5" style="47" customWidth="1"/>
    <col min="1790" max="1790" width="33.375" style="47" customWidth="1"/>
    <col min="1791" max="1793" width="20.625" style="47" customWidth="1"/>
    <col min="1794" max="2044" width="6.875" style="47"/>
    <col min="2045" max="2045" width="14.5" style="47" customWidth="1"/>
    <col min="2046" max="2046" width="33.375" style="47" customWidth="1"/>
    <col min="2047" max="2049" width="20.625" style="47" customWidth="1"/>
    <col min="2050" max="2300" width="6.875" style="47"/>
    <col min="2301" max="2301" width="14.5" style="47" customWidth="1"/>
    <col min="2302" max="2302" width="33.375" style="47" customWidth="1"/>
    <col min="2303" max="2305" width="20.625" style="47" customWidth="1"/>
    <col min="2306" max="2556" width="6.875" style="47"/>
    <col min="2557" max="2557" width="14.5" style="47" customWidth="1"/>
    <col min="2558" max="2558" width="33.375" style="47" customWidth="1"/>
    <col min="2559" max="2561" width="20.625" style="47" customWidth="1"/>
    <col min="2562" max="2812" width="6.875" style="47"/>
    <col min="2813" max="2813" width="14.5" style="47" customWidth="1"/>
    <col min="2814" max="2814" width="33.375" style="47" customWidth="1"/>
    <col min="2815" max="2817" width="20.625" style="47" customWidth="1"/>
    <col min="2818" max="3068" width="6.875" style="47"/>
    <col min="3069" max="3069" width="14.5" style="47" customWidth="1"/>
    <col min="3070" max="3070" width="33.375" style="47" customWidth="1"/>
    <col min="3071" max="3073" width="20.625" style="47" customWidth="1"/>
    <col min="3074" max="3324" width="6.875" style="47"/>
    <col min="3325" max="3325" width="14.5" style="47" customWidth="1"/>
    <col min="3326" max="3326" width="33.375" style="47" customWidth="1"/>
    <col min="3327" max="3329" width="20.625" style="47" customWidth="1"/>
    <col min="3330" max="3580" width="6.875" style="47"/>
    <col min="3581" max="3581" width="14.5" style="47" customWidth="1"/>
    <col min="3582" max="3582" width="33.375" style="47" customWidth="1"/>
    <col min="3583" max="3585" width="20.625" style="47" customWidth="1"/>
    <col min="3586" max="3836" width="6.875" style="47"/>
    <col min="3837" max="3837" width="14.5" style="47" customWidth="1"/>
    <col min="3838" max="3838" width="33.375" style="47" customWidth="1"/>
    <col min="3839" max="3841" width="20.625" style="47" customWidth="1"/>
    <col min="3842" max="4092" width="6.875" style="47"/>
    <col min="4093" max="4093" width="14.5" style="47" customWidth="1"/>
    <col min="4094" max="4094" width="33.375" style="47" customWidth="1"/>
    <col min="4095" max="4097" width="20.625" style="47" customWidth="1"/>
    <col min="4098" max="4348" width="6.875" style="47"/>
    <col min="4349" max="4349" width="14.5" style="47" customWidth="1"/>
    <col min="4350" max="4350" width="33.375" style="47" customWidth="1"/>
    <col min="4351" max="4353" width="20.625" style="47" customWidth="1"/>
    <col min="4354" max="4604" width="6.875" style="47"/>
    <col min="4605" max="4605" width="14.5" style="47" customWidth="1"/>
    <col min="4606" max="4606" width="33.375" style="47" customWidth="1"/>
    <col min="4607" max="4609" width="20.625" style="47" customWidth="1"/>
    <col min="4610" max="4860" width="6.875" style="47"/>
    <col min="4861" max="4861" width="14.5" style="47" customWidth="1"/>
    <col min="4862" max="4862" width="33.375" style="47" customWidth="1"/>
    <col min="4863" max="4865" width="20.625" style="47" customWidth="1"/>
    <col min="4866" max="5116" width="6.875" style="47"/>
    <col min="5117" max="5117" width="14.5" style="47" customWidth="1"/>
    <col min="5118" max="5118" width="33.375" style="47" customWidth="1"/>
    <col min="5119" max="5121" width="20.625" style="47" customWidth="1"/>
    <col min="5122" max="5372" width="6.875" style="47"/>
    <col min="5373" max="5373" width="14.5" style="47" customWidth="1"/>
    <col min="5374" max="5374" width="33.375" style="47" customWidth="1"/>
    <col min="5375" max="5377" width="20.625" style="47" customWidth="1"/>
    <col min="5378" max="5628" width="6.875" style="47"/>
    <col min="5629" max="5629" width="14.5" style="47" customWidth="1"/>
    <col min="5630" max="5630" width="33.375" style="47" customWidth="1"/>
    <col min="5631" max="5633" width="20.625" style="47" customWidth="1"/>
    <col min="5634" max="5884" width="6.875" style="47"/>
    <col min="5885" max="5885" width="14.5" style="47" customWidth="1"/>
    <col min="5886" max="5886" width="33.375" style="47" customWidth="1"/>
    <col min="5887" max="5889" width="20.625" style="47" customWidth="1"/>
    <col min="5890" max="6140" width="6.875" style="47"/>
    <col min="6141" max="6141" width="14.5" style="47" customWidth="1"/>
    <col min="6142" max="6142" width="33.375" style="47" customWidth="1"/>
    <col min="6143" max="6145" width="20.625" style="47" customWidth="1"/>
    <col min="6146" max="6396" width="6.875" style="47"/>
    <col min="6397" max="6397" width="14.5" style="47" customWidth="1"/>
    <col min="6398" max="6398" width="33.375" style="47" customWidth="1"/>
    <col min="6399" max="6401" width="20.625" style="47" customWidth="1"/>
    <col min="6402" max="6652" width="6.875" style="47"/>
    <col min="6653" max="6653" width="14.5" style="47" customWidth="1"/>
    <col min="6654" max="6654" width="33.375" style="47" customWidth="1"/>
    <col min="6655" max="6657" width="20.625" style="47" customWidth="1"/>
    <col min="6658" max="6908" width="6.875" style="47"/>
    <col min="6909" max="6909" width="14.5" style="47" customWidth="1"/>
    <col min="6910" max="6910" width="33.375" style="47" customWidth="1"/>
    <col min="6911" max="6913" width="20.625" style="47" customWidth="1"/>
    <col min="6914" max="7164" width="6.875" style="47"/>
    <col min="7165" max="7165" width="14.5" style="47" customWidth="1"/>
    <col min="7166" max="7166" width="33.375" style="47" customWidth="1"/>
    <col min="7167" max="7169" width="20.625" style="47" customWidth="1"/>
    <col min="7170" max="7420" width="6.875" style="47"/>
    <col min="7421" max="7421" width="14.5" style="47" customWidth="1"/>
    <col min="7422" max="7422" width="33.375" style="47" customWidth="1"/>
    <col min="7423" max="7425" width="20.625" style="47" customWidth="1"/>
    <col min="7426" max="7676" width="6.875" style="47"/>
    <col min="7677" max="7677" width="14.5" style="47" customWidth="1"/>
    <col min="7678" max="7678" width="33.375" style="47" customWidth="1"/>
    <col min="7679" max="7681" width="20.625" style="47" customWidth="1"/>
    <col min="7682" max="7932" width="6.875" style="47"/>
    <col min="7933" max="7933" width="14.5" style="47" customWidth="1"/>
    <col min="7934" max="7934" width="33.375" style="47" customWidth="1"/>
    <col min="7935" max="7937" width="20.625" style="47" customWidth="1"/>
    <col min="7938" max="8188" width="6.875" style="47"/>
    <col min="8189" max="8189" width="14.5" style="47" customWidth="1"/>
    <col min="8190" max="8190" width="33.375" style="47" customWidth="1"/>
    <col min="8191" max="8193" width="20.625" style="47" customWidth="1"/>
    <col min="8194" max="8444" width="6.875" style="47"/>
    <col min="8445" max="8445" width="14.5" style="47" customWidth="1"/>
    <col min="8446" max="8446" width="33.375" style="47" customWidth="1"/>
    <col min="8447" max="8449" width="20.625" style="47" customWidth="1"/>
    <col min="8450" max="8700" width="6.875" style="47"/>
    <col min="8701" max="8701" width="14.5" style="47" customWidth="1"/>
    <col min="8702" max="8702" width="33.375" style="47" customWidth="1"/>
    <col min="8703" max="8705" width="20.625" style="47" customWidth="1"/>
    <col min="8706" max="8956" width="6.875" style="47"/>
    <col min="8957" max="8957" width="14.5" style="47" customWidth="1"/>
    <col min="8958" max="8958" width="33.375" style="47" customWidth="1"/>
    <col min="8959" max="8961" width="20.625" style="47" customWidth="1"/>
    <col min="8962" max="9212" width="6.875" style="47"/>
    <col min="9213" max="9213" width="14.5" style="47" customWidth="1"/>
    <col min="9214" max="9214" width="33.375" style="47" customWidth="1"/>
    <col min="9215" max="9217" width="20.625" style="47" customWidth="1"/>
    <col min="9218" max="9468" width="6.875" style="47"/>
    <col min="9469" max="9469" width="14.5" style="47" customWidth="1"/>
    <col min="9470" max="9470" width="33.375" style="47" customWidth="1"/>
    <col min="9471" max="9473" width="20.625" style="47" customWidth="1"/>
    <col min="9474" max="9724" width="6.875" style="47"/>
    <col min="9725" max="9725" width="14.5" style="47" customWidth="1"/>
    <col min="9726" max="9726" width="33.375" style="47" customWidth="1"/>
    <col min="9727" max="9729" width="20.625" style="47" customWidth="1"/>
    <col min="9730" max="9980" width="6.875" style="47"/>
    <col min="9981" max="9981" width="14.5" style="47" customWidth="1"/>
    <col min="9982" max="9982" width="33.375" style="47" customWidth="1"/>
    <col min="9983" max="9985" width="20.625" style="47" customWidth="1"/>
    <col min="9986" max="10236" width="6.875" style="47"/>
    <col min="10237" max="10237" width="14.5" style="47" customWidth="1"/>
    <col min="10238" max="10238" width="33.375" style="47" customWidth="1"/>
    <col min="10239" max="10241" width="20.625" style="47" customWidth="1"/>
    <col min="10242" max="10492" width="6.875" style="47"/>
    <col min="10493" max="10493" width="14.5" style="47" customWidth="1"/>
    <col min="10494" max="10494" width="33.375" style="47" customWidth="1"/>
    <col min="10495" max="10497" width="20.625" style="47" customWidth="1"/>
    <col min="10498" max="10748" width="6.875" style="47"/>
    <col min="10749" max="10749" width="14.5" style="47" customWidth="1"/>
    <col min="10750" max="10750" width="33.375" style="47" customWidth="1"/>
    <col min="10751" max="10753" width="20.625" style="47" customWidth="1"/>
    <col min="10754" max="11004" width="6.875" style="47"/>
    <col min="11005" max="11005" width="14.5" style="47" customWidth="1"/>
    <col min="11006" max="11006" width="33.375" style="47" customWidth="1"/>
    <col min="11007" max="11009" width="20.625" style="47" customWidth="1"/>
    <col min="11010" max="11260" width="6.875" style="47"/>
    <col min="11261" max="11261" width="14.5" style="47" customWidth="1"/>
    <col min="11262" max="11262" width="33.375" style="47" customWidth="1"/>
    <col min="11263" max="11265" width="20.625" style="47" customWidth="1"/>
    <col min="11266" max="11516" width="6.875" style="47"/>
    <col min="11517" max="11517" width="14.5" style="47" customWidth="1"/>
    <col min="11518" max="11518" width="33.375" style="47" customWidth="1"/>
    <col min="11519" max="11521" width="20.625" style="47" customWidth="1"/>
    <col min="11522" max="11772" width="6.875" style="47"/>
    <col min="11773" max="11773" width="14.5" style="47" customWidth="1"/>
    <col min="11774" max="11774" width="33.375" style="47" customWidth="1"/>
    <col min="11775" max="11777" width="20.625" style="47" customWidth="1"/>
    <col min="11778" max="12028" width="6.875" style="47"/>
    <col min="12029" max="12029" width="14.5" style="47" customWidth="1"/>
    <col min="12030" max="12030" width="33.375" style="47" customWidth="1"/>
    <col min="12031" max="12033" width="20.625" style="47" customWidth="1"/>
    <col min="12034" max="12284" width="6.875" style="47"/>
    <col min="12285" max="12285" width="14.5" style="47" customWidth="1"/>
    <col min="12286" max="12286" width="33.375" style="47" customWidth="1"/>
    <col min="12287" max="12289" width="20.625" style="47" customWidth="1"/>
    <col min="12290" max="12540" width="6.875" style="47"/>
    <col min="12541" max="12541" width="14.5" style="47" customWidth="1"/>
    <col min="12542" max="12542" width="33.375" style="47" customWidth="1"/>
    <col min="12543" max="12545" width="20.625" style="47" customWidth="1"/>
    <col min="12546" max="12796" width="6.875" style="47"/>
    <col min="12797" max="12797" width="14.5" style="47" customWidth="1"/>
    <col min="12798" max="12798" width="33.375" style="47" customWidth="1"/>
    <col min="12799" max="12801" width="20.625" style="47" customWidth="1"/>
    <col min="12802" max="13052" width="6.875" style="47"/>
    <col min="13053" max="13053" width="14.5" style="47" customWidth="1"/>
    <col min="13054" max="13054" width="33.375" style="47" customWidth="1"/>
    <col min="13055" max="13057" width="20.625" style="47" customWidth="1"/>
    <col min="13058" max="13308" width="6.875" style="47"/>
    <col min="13309" max="13309" width="14.5" style="47" customWidth="1"/>
    <col min="13310" max="13310" width="33.375" style="47" customWidth="1"/>
    <col min="13311" max="13313" width="20.625" style="47" customWidth="1"/>
    <col min="13314" max="13564" width="6.875" style="47"/>
    <col min="13565" max="13565" width="14.5" style="47" customWidth="1"/>
    <col min="13566" max="13566" width="33.375" style="47" customWidth="1"/>
    <col min="13567" max="13569" width="20.625" style="47" customWidth="1"/>
    <col min="13570" max="13820" width="6.875" style="47"/>
    <col min="13821" max="13821" width="14.5" style="47" customWidth="1"/>
    <col min="13822" max="13822" width="33.375" style="47" customWidth="1"/>
    <col min="13823" max="13825" width="20.625" style="47" customWidth="1"/>
    <col min="13826" max="14076" width="6.875" style="47"/>
    <col min="14077" max="14077" width="14.5" style="47" customWidth="1"/>
    <col min="14078" max="14078" width="33.375" style="47" customWidth="1"/>
    <col min="14079" max="14081" width="20.625" style="47" customWidth="1"/>
    <col min="14082" max="14332" width="6.875" style="47"/>
    <col min="14333" max="14333" width="14.5" style="47" customWidth="1"/>
    <col min="14334" max="14334" width="33.375" style="47" customWidth="1"/>
    <col min="14335" max="14337" width="20.625" style="47" customWidth="1"/>
    <col min="14338" max="14588" width="6.875" style="47"/>
    <col min="14589" max="14589" width="14.5" style="47" customWidth="1"/>
    <col min="14590" max="14590" width="33.375" style="47" customWidth="1"/>
    <col min="14591" max="14593" width="20.625" style="47" customWidth="1"/>
    <col min="14594" max="14844" width="6.875" style="47"/>
    <col min="14845" max="14845" width="14.5" style="47" customWidth="1"/>
    <col min="14846" max="14846" width="33.375" style="47" customWidth="1"/>
    <col min="14847" max="14849" width="20.625" style="47" customWidth="1"/>
    <col min="14850" max="15100" width="6.875" style="47"/>
    <col min="15101" max="15101" width="14.5" style="47" customWidth="1"/>
    <col min="15102" max="15102" width="33.375" style="47" customWidth="1"/>
    <col min="15103" max="15105" width="20.625" style="47" customWidth="1"/>
    <col min="15106" max="15356" width="6.875" style="47"/>
    <col min="15357" max="15357" width="14.5" style="47" customWidth="1"/>
    <col min="15358" max="15358" width="33.375" style="47" customWidth="1"/>
    <col min="15359" max="15361" width="20.625" style="47" customWidth="1"/>
    <col min="15362" max="15612" width="6.875" style="47"/>
    <col min="15613" max="15613" width="14.5" style="47" customWidth="1"/>
    <col min="15614" max="15614" width="33.375" style="47" customWidth="1"/>
    <col min="15615" max="15617" width="20.625" style="47" customWidth="1"/>
    <col min="15618" max="15868" width="6.875" style="47"/>
    <col min="15869" max="15869" width="14.5" style="47" customWidth="1"/>
    <col min="15870" max="15870" width="33.375" style="47" customWidth="1"/>
    <col min="15871" max="15873" width="20.625" style="47" customWidth="1"/>
    <col min="15874" max="16124" width="6.875" style="47"/>
    <col min="16125" max="16125" width="14.5" style="47" customWidth="1"/>
    <col min="16126" max="16126" width="33.375" style="47" customWidth="1"/>
    <col min="16127" max="16129" width="20.625" style="47" customWidth="1"/>
    <col min="16130" max="16384" width="6.875" style="47"/>
  </cols>
  <sheetData>
    <row r="1" spans="1:7" ht="20.100000000000001" customHeight="1">
      <c r="A1" s="48" t="s">
        <v>480</v>
      </c>
      <c r="E1" s="77"/>
    </row>
    <row r="2" spans="1:7" s="76" customFormat="1" ht="44.25" customHeight="1">
      <c r="A2" s="78" t="s">
        <v>481</v>
      </c>
      <c r="B2" s="79"/>
      <c r="C2" s="79"/>
      <c r="D2" s="79"/>
      <c r="E2" s="79"/>
    </row>
    <row r="3" spans="1:7" ht="20.100000000000001" customHeight="1">
      <c r="A3" s="80"/>
      <c r="B3" s="80"/>
      <c r="C3" s="80"/>
      <c r="D3" s="80"/>
      <c r="E3" s="80"/>
    </row>
    <row r="4" spans="1:7" s="65" customFormat="1" ht="20.100000000000001" customHeight="1">
      <c r="A4" s="81"/>
      <c r="B4" s="82"/>
      <c r="C4" s="82"/>
      <c r="D4" s="82"/>
      <c r="E4" s="83" t="s">
        <v>313</v>
      </c>
    </row>
    <row r="5" spans="1:7" s="65" customFormat="1" ht="21.95" customHeight="1">
      <c r="A5" s="186" t="s">
        <v>482</v>
      </c>
      <c r="B5" s="186"/>
      <c r="C5" s="186" t="s">
        <v>483</v>
      </c>
      <c r="D5" s="186"/>
      <c r="E5" s="186"/>
    </row>
    <row r="6" spans="1:7" s="65" customFormat="1" ht="21.95" customHeight="1">
      <c r="A6" s="66" t="s">
        <v>358</v>
      </c>
      <c r="B6" s="66" t="s">
        <v>359</v>
      </c>
      <c r="C6" s="66" t="s">
        <v>348</v>
      </c>
      <c r="D6" s="66" t="s">
        <v>484</v>
      </c>
      <c r="E6" s="66" t="s">
        <v>485</v>
      </c>
    </row>
    <row r="7" spans="1:7" s="65" customFormat="1" ht="20.100000000000001" customHeight="1">
      <c r="A7" s="196" t="s">
        <v>486</v>
      </c>
      <c r="B7" s="197"/>
      <c r="C7" s="71">
        <f>SUM(C8,C18,C33)</f>
        <v>9816.2900000000009</v>
      </c>
      <c r="D7" s="71">
        <f t="shared" ref="D7:E7" si="0">SUM(D8,D18,D33)</f>
        <v>8699.11</v>
      </c>
      <c r="E7" s="71">
        <f t="shared" si="0"/>
        <v>1117.18</v>
      </c>
      <c r="F7" s="84"/>
    </row>
    <row r="8" spans="1:7" s="65" customFormat="1" ht="20.100000000000001" customHeight="1">
      <c r="A8" s="85" t="s">
        <v>487</v>
      </c>
      <c r="B8" s="86" t="s">
        <v>488</v>
      </c>
      <c r="C8" s="87">
        <f>SUM(C9:C17)</f>
        <v>8221.36</v>
      </c>
      <c r="D8" s="87">
        <f t="shared" ref="D8:E8" si="1">SUM(D9:D17)</f>
        <v>8221.36</v>
      </c>
      <c r="E8" s="87">
        <f t="shared" si="1"/>
        <v>0</v>
      </c>
    </row>
    <row r="9" spans="1:7" s="65" customFormat="1" ht="20.100000000000001" customHeight="1">
      <c r="A9" s="85" t="s">
        <v>489</v>
      </c>
      <c r="B9" s="86" t="s">
        <v>490</v>
      </c>
      <c r="C9" s="71">
        <f>SUM(D9:E9)</f>
        <v>2075.6799999999998</v>
      </c>
      <c r="D9" s="71">
        <v>2075.6799999999998</v>
      </c>
      <c r="E9" s="71"/>
      <c r="G9" s="84"/>
    </row>
    <row r="10" spans="1:7" s="65" customFormat="1" ht="20.100000000000001" customHeight="1">
      <c r="A10" s="85" t="s">
        <v>491</v>
      </c>
      <c r="B10" s="86" t="s">
        <v>492</v>
      </c>
      <c r="C10" s="71">
        <f t="shared" ref="C10:C32" si="2">SUM(D10:E10)</f>
        <v>64.77</v>
      </c>
      <c r="D10" s="71">
        <v>64.77</v>
      </c>
      <c r="E10" s="71"/>
    </row>
    <row r="11" spans="1:7" s="65" customFormat="1" ht="20.100000000000001" customHeight="1">
      <c r="A11" s="85" t="s">
        <v>493</v>
      </c>
      <c r="B11" s="86" t="s">
        <v>494</v>
      </c>
      <c r="C11" s="71">
        <f t="shared" si="2"/>
        <v>3856.42</v>
      </c>
      <c r="D11" s="71">
        <v>3856.42</v>
      </c>
      <c r="E11" s="71"/>
    </row>
    <row r="12" spans="1:7" s="65" customFormat="1" ht="20.100000000000001" customHeight="1">
      <c r="A12" s="85" t="s">
        <v>495</v>
      </c>
      <c r="B12" s="86" t="s">
        <v>496</v>
      </c>
      <c r="C12" s="71">
        <f t="shared" si="2"/>
        <v>839.7</v>
      </c>
      <c r="D12" s="71">
        <v>839.7</v>
      </c>
      <c r="E12" s="71"/>
    </row>
    <row r="13" spans="1:7" s="65" customFormat="1" ht="20.100000000000001" customHeight="1">
      <c r="A13" s="85" t="s">
        <v>497</v>
      </c>
      <c r="B13" s="86" t="s">
        <v>498</v>
      </c>
      <c r="C13" s="71">
        <f t="shared" si="2"/>
        <v>419.85</v>
      </c>
      <c r="D13" s="71">
        <v>419.85</v>
      </c>
      <c r="E13" s="71"/>
    </row>
    <row r="14" spans="1:7" s="65" customFormat="1" ht="20.100000000000001" customHeight="1">
      <c r="A14" s="85" t="s">
        <v>499</v>
      </c>
      <c r="B14" s="86" t="s">
        <v>500</v>
      </c>
      <c r="C14" s="71">
        <f t="shared" si="2"/>
        <v>307.94</v>
      </c>
      <c r="D14" s="71">
        <v>307.94</v>
      </c>
      <c r="E14" s="71"/>
      <c r="F14" s="84"/>
    </row>
    <row r="15" spans="1:7" s="65" customFormat="1" ht="20.100000000000001" customHeight="1">
      <c r="A15" s="85" t="s">
        <v>501</v>
      </c>
      <c r="B15" s="86" t="s">
        <v>502</v>
      </c>
      <c r="C15" s="71">
        <f t="shared" si="2"/>
        <v>94.19</v>
      </c>
      <c r="D15" s="71">
        <v>94.19</v>
      </c>
      <c r="E15" s="71"/>
      <c r="G15" s="84"/>
    </row>
    <row r="16" spans="1:7" s="65" customFormat="1" ht="20.100000000000001" customHeight="1">
      <c r="A16" s="85" t="s">
        <v>503</v>
      </c>
      <c r="B16" s="86" t="s">
        <v>504</v>
      </c>
      <c r="C16" s="71">
        <f t="shared" si="2"/>
        <v>434.74</v>
      </c>
      <c r="D16" s="71">
        <v>434.74</v>
      </c>
      <c r="E16" s="71"/>
      <c r="G16" s="84"/>
    </row>
    <row r="17" spans="1:7" s="65" customFormat="1" ht="20.100000000000001" customHeight="1">
      <c r="A17" s="85" t="s">
        <v>505</v>
      </c>
      <c r="B17" s="86" t="s">
        <v>506</v>
      </c>
      <c r="C17" s="71">
        <f t="shared" si="2"/>
        <v>128.07</v>
      </c>
      <c r="D17" s="71">
        <v>128.07</v>
      </c>
      <c r="E17" s="71"/>
      <c r="G17" s="84"/>
    </row>
    <row r="18" spans="1:7" s="65" customFormat="1" ht="20.100000000000001" customHeight="1">
      <c r="A18" s="85" t="s">
        <v>507</v>
      </c>
      <c r="B18" s="86" t="s">
        <v>508</v>
      </c>
      <c r="C18" s="71">
        <f>SUM(C19:C32)</f>
        <v>1077.07</v>
      </c>
      <c r="D18" s="71">
        <f t="shared" ref="D18:E18" si="3">SUM(D19:D32)</f>
        <v>0</v>
      </c>
      <c r="E18" s="71">
        <f t="shared" si="3"/>
        <v>1077.07</v>
      </c>
      <c r="G18" s="84"/>
    </row>
    <row r="19" spans="1:7" s="65" customFormat="1" ht="20.100000000000001" customHeight="1">
      <c r="A19" s="85" t="s">
        <v>509</v>
      </c>
      <c r="B19" s="86" t="s">
        <v>510</v>
      </c>
      <c r="C19" s="71">
        <f t="shared" si="2"/>
        <v>145.96</v>
      </c>
      <c r="D19" s="71"/>
      <c r="E19" s="71">
        <f>55+90.96</f>
        <v>145.96</v>
      </c>
    </row>
    <row r="20" spans="1:7" s="65" customFormat="1" ht="20.100000000000001" customHeight="1">
      <c r="A20" s="85" t="s">
        <v>511</v>
      </c>
      <c r="B20" s="86" t="s">
        <v>512</v>
      </c>
      <c r="C20" s="71">
        <f t="shared" si="2"/>
        <v>32.6</v>
      </c>
      <c r="D20" s="71"/>
      <c r="E20" s="71">
        <v>32.6</v>
      </c>
    </row>
    <row r="21" spans="1:7" s="65" customFormat="1" ht="20.100000000000001" customHeight="1">
      <c r="A21" s="85" t="s">
        <v>513</v>
      </c>
      <c r="B21" s="86" t="s">
        <v>514</v>
      </c>
      <c r="C21" s="71">
        <f t="shared" si="2"/>
        <v>51.9</v>
      </c>
      <c r="D21" s="71"/>
      <c r="E21" s="71">
        <v>51.9</v>
      </c>
    </row>
    <row r="22" spans="1:7" s="65" customFormat="1" ht="20.100000000000001" customHeight="1">
      <c r="A22" s="85" t="s">
        <v>515</v>
      </c>
      <c r="B22" s="86" t="s">
        <v>516</v>
      </c>
      <c r="C22" s="71">
        <f t="shared" si="2"/>
        <v>33.159999999999997</v>
      </c>
      <c r="D22" s="71"/>
      <c r="E22" s="71">
        <v>33.159999999999997</v>
      </c>
    </row>
    <row r="23" spans="1:7" s="65" customFormat="1" ht="20.100000000000001" customHeight="1">
      <c r="A23" s="85" t="s">
        <v>517</v>
      </c>
      <c r="B23" s="86" t="s">
        <v>518</v>
      </c>
      <c r="C23" s="71">
        <f t="shared" si="2"/>
        <v>15</v>
      </c>
      <c r="D23" s="71"/>
      <c r="E23" s="71">
        <v>15</v>
      </c>
    </row>
    <row r="24" spans="1:7" s="65" customFormat="1" ht="20.100000000000001" customHeight="1">
      <c r="A24" s="85" t="s">
        <v>519</v>
      </c>
      <c r="B24" s="86" t="s">
        <v>520</v>
      </c>
      <c r="C24" s="71">
        <f t="shared" si="2"/>
        <v>8</v>
      </c>
      <c r="D24" s="71"/>
      <c r="E24" s="71">
        <v>8</v>
      </c>
    </row>
    <row r="25" spans="1:7" s="65" customFormat="1" ht="20.100000000000001" customHeight="1">
      <c r="A25" s="85" t="s">
        <v>521</v>
      </c>
      <c r="B25" s="86" t="s">
        <v>522</v>
      </c>
      <c r="C25" s="71">
        <f t="shared" si="2"/>
        <v>50</v>
      </c>
      <c r="D25" s="71"/>
      <c r="E25" s="71">
        <v>50</v>
      </c>
    </row>
    <row r="26" spans="1:7" s="65" customFormat="1" ht="20.100000000000001" customHeight="1">
      <c r="A26" s="85" t="s">
        <v>523</v>
      </c>
      <c r="B26" s="86" t="s">
        <v>524</v>
      </c>
      <c r="C26" s="71">
        <f t="shared" si="2"/>
        <v>12</v>
      </c>
      <c r="D26" s="71"/>
      <c r="E26" s="71">
        <v>12</v>
      </c>
    </row>
    <row r="27" spans="1:7" s="65" customFormat="1" ht="20.100000000000001" customHeight="1">
      <c r="A27" s="85" t="s">
        <v>525</v>
      </c>
      <c r="B27" s="86" t="s">
        <v>526</v>
      </c>
      <c r="C27" s="71">
        <f t="shared" si="2"/>
        <v>21.74</v>
      </c>
      <c r="D27" s="71"/>
      <c r="E27" s="71">
        <v>21.74</v>
      </c>
    </row>
    <row r="28" spans="1:7" s="65" customFormat="1" ht="20.100000000000001" customHeight="1">
      <c r="A28" s="85" t="s">
        <v>527</v>
      </c>
      <c r="B28" s="86" t="s">
        <v>528</v>
      </c>
      <c r="C28" s="71">
        <f t="shared" si="2"/>
        <v>20.8</v>
      </c>
      <c r="D28" s="71"/>
      <c r="E28" s="71">
        <v>20.8</v>
      </c>
    </row>
    <row r="29" spans="1:7" s="65" customFormat="1" ht="20.100000000000001" customHeight="1">
      <c r="A29" s="85" t="s">
        <v>529</v>
      </c>
      <c r="B29" s="86" t="s">
        <v>530</v>
      </c>
      <c r="C29" s="71">
        <f t="shared" si="2"/>
        <v>191</v>
      </c>
      <c r="D29" s="71"/>
      <c r="E29" s="71">
        <v>191</v>
      </c>
    </row>
    <row r="30" spans="1:7" s="65" customFormat="1" ht="20.100000000000001" customHeight="1">
      <c r="A30" s="85" t="s">
        <v>531</v>
      </c>
      <c r="B30" s="86" t="s">
        <v>532</v>
      </c>
      <c r="C30" s="71">
        <f t="shared" si="2"/>
        <v>190.36</v>
      </c>
      <c r="D30" s="71"/>
      <c r="E30" s="71">
        <v>190.36</v>
      </c>
    </row>
    <row r="31" spans="1:7" s="65" customFormat="1" ht="20.100000000000001" customHeight="1">
      <c r="A31" s="85" t="s">
        <v>533</v>
      </c>
      <c r="B31" s="86" t="s">
        <v>534</v>
      </c>
      <c r="C31" s="71">
        <f t="shared" si="2"/>
        <v>15</v>
      </c>
      <c r="D31" s="71"/>
      <c r="E31" s="71">
        <v>15</v>
      </c>
    </row>
    <row r="32" spans="1:7" s="65" customFormat="1" ht="20.100000000000001" customHeight="1">
      <c r="A32" s="85" t="s">
        <v>535</v>
      </c>
      <c r="B32" s="86" t="s">
        <v>536</v>
      </c>
      <c r="C32" s="71">
        <f t="shared" si="2"/>
        <v>289.55</v>
      </c>
      <c r="D32" s="71"/>
      <c r="E32" s="71">
        <v>289.55</v>
      </c>
    </row>
    <row r="33" spans="1:5" s="65" customFormat="1" ht="20.100000000000001" customHeight="1">
      <c r="A33" s="85" t="s">
        <v>537</v>
      </c>
      <c r="B33" s="86" t="s">
        <v>538</v>
      </c>
      <c r="C33" s="71">
        <f>SUM(C34:C35)</f>
        <v>517.86</v>
      </c>
      <c r="D33" s="71">
        <f>SUM(D34:D35)</f>
        <v>477.75</v>
      </c>
      <c r="E33" s="71">
        <f>SUM(E34:E35)</f>
        <v>40.11</v>
      </c>
    </row>
    <row r="34" spans="1:5" s="65" customFormat="1" ht="20.100000000000001" customHeight="1">
      <c r="A34" s="85" t="s">
        <v>539</v>
      </c>
      <c r="B34" s="86" t="s">
        <v>540</v>
      </c>
      <c r="C34" s="71">
        <f>SUM(D34:E34)</f>
        <v>460.57</v>
      </c>
      <c r="D34" s="71">
        <f>420.28+0.18</f>
        <v>420.46</v>
      </c>
      <c r="E34" s="71">
        <v>40.11</v>
      </c>
    </row>
    <row r="35" spans="1:5" s="65" customFormat="1" ht="20.100000000000001" customHeight="1">
      <c r="A35" s="85" t="s">
        <v>541</v>
      </c>
      <c r="B35" s="86" t="s">
        <v>542</v>
      </c>
      <c r="C35" s="71">
        <f>SUM(D35:E35)</f>
        <v>57.29</v>
      </c>
      <c r="D35" s="71">
        <v>57.29</v>
      </c>
      <c r="E35" s="71"/>
    </row>
  </sheetData>
  <mergeCells count="3">
    <mergeCell ref="A5:B5"/>
    <mergeCell ref="C5:E5"/>
    <mergeCell ref="A7:B7"/>
  </mergeCells>
  <phoneticPr fontId="42" type="noConversion"/>
  <printOptions horizontalCentered="1" verticalCentered="1"/>
  <pageMargins left="0" right="0" top="0" bottom="0.78680555555555598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A8" sqref="A8:F8"/>
    </sheetView>
  </sheetViews>
  <sheetFormatPr defaultColWidth="6.875" defaultRowHeight="12.75" customHeight="1"/>
  <cols>
    <col min="1" max="12" width="11.625" style="47" customWidth="1"/>
    <col min="13" max="256" width="6.875" style="47"/>
    <col min="257" max="268" width="11.625" style="47" customWidth="1"/>
    <col min="269" max="512" width="6.875" style="47"/>
    <col min="513" max="524" width="11.625" style="47" customWidth="1"/>
    <col min="525" max="768" width="6.875" style="47"/>
    <col min="769" max="780" width="11.625" style="47" customWidth="1"/>
    <col min="781" max="1024" width="6.875" style="47"/>
    <col min="1025" max="1036" width="11.625" style="47" customWidth="1"/>
    <col min="1037" max="1280" width="6.875" style="47"/>
    <col min="1281" max="1292" width="11.625" style="47" customWidth="1"/>
    <col min="1293" max="1536" width="6.875" style="47"/>
    <col min="1537" max="1548" width="11.625" style="47" customWidth="1"/>
    <col min="1549" max="1792" width="6.875" style="47"/>
    <col min="1793" max="1804" width="11.625" style="47" customWidth="1"/>
    <col min="1805" max="2048" width="6.875" style="47"/>
    <col min="2049" max="2060" width="11.625" style="47" customWidth="1"/>
    <col min="2061" max="2304" width="6.875" style="47"/>
    <col min="2305" max="2316" width="11.625" style="47" customWidth="1"/>
    <col min="2317" max="2560" width="6.875" style="47"/>
    <col min="2561" max="2572" width="11.625" style="47" customWidth="1"/>
    <col min="2573" max="2816" width="6.875" style="47"/>
    <col min="2817" max="2828" width="11.625" style="47" customWidth="1"/>
    <col min="2829" max="3072" width="6.875" style="47"/>
    <col min="3073" max="3084" width="11.625" style="47" customWidth="1"/>
    <col min="3085" max="3328" width="6.875" style="47"/>
    <col min="3329" max="3340" width="11.625" style="47" customWidth="1"/>
    <col min="3341" max="3584" width="6.875" style="47"/>
    <col min="3585" max="3596" width="11.625" style="47" customWidth="1"/>
    <col min="3597" max="3840" width="6.875" style="47"/>
    <col min="3841" max="3852" width="11.625" style="47" customWidth="1"/>
    <col min="3853" max="4096" width="6.875" style="47"/>
    <col min="4097" max="4108" width="11.625" style="47" customWidth="1"/>
    <col min="4109" max="4352" width="6.875" style="47"/>
    <col min="4353" max="4364" width="11.625" style="47" customWidth="1"/>
    <col min="4365" max="4608" width="6.875" style="47"/>
    <col min="4609" max="4620" width="11.625" style="47" customWidth="1"/>
    <col min="4621" max="4864" width="6.875" style="47"/>
    <col min="4865" max="4876" width="11.625" style="47" customWidth="1"/>
    <col min="4877" max="5120" width="6.875" style="47"/>
    <col min="5121" max="5132" width="11.625" style="47" customWidth="1"/>
    <col min="5133" max="5376" width="6.875" style="47"/>
    <col min="5377" max="5388" width="11.625" style="47" customWidth="1"/>
    <col min="5389" max="5632" width="6.875" style="47"/>
    <col min="5633" max="5644" width="11.625" style="47" customWidth="1"/>
    <col min="5645" max="5888" width="6.875" style="47"/>
    <col min="5889" max="5900" width="11.625" style="47" customWidth="1"/>
    <col min="5901" max="6144" width="6.875" style="47"/>
    <col min="6145" max="6156" width="11.625" style="47" customWidth="1"/>
    <col min="6157" max="6400" width="6.875" style="47"/>
    <col min="6401" max="6412" width="11.625" style="47" customWidth="1"/>
    <col min="6413" max="6656" width="6.875" style="47"/>
    <col min="6657" max="6668" width="11.625" style="47" customWidth="1"/>
    <col min="6669" max="6912" width="6.875" style="47"/>
    <col min="6913" max="6924" width="11.625" style="47" customWidth="1"/>
    <col min="6925" max="7168" width="6.875" style="47"/>
    <col min="7169" max="7180" width="11.625" style="47" customWidth="1"/>
    <col min="7181" max="7424" width="6.875" style="47"/>
    <col min="7425" max="7436" width="11.625" style="47" customWidth="1"/>
    <col min="7437" max="7680" width="6.875" style="47"/>
    <col min="7681" max="7692" width="11.625" style="47" customWidth="1"/>
    <col min="7693" max="7936" width="6.875" style="47"/>
    <col min="7937" max="7948" width="11.625" style="47" customWidth="1"/>
    <col min="7949" max="8192" width="6.875" style="47"/>
    <col min="8193" max="8204" width="11.625" style="47" customWidth="1"/>
    <col min="8205" max="8448" width="6.875" style="47"/>
    <col min="8449" max="8460" width="11.625" style="47" customWidth="1"/>
    <col min="8461" max="8704" width="6.875" style="47"/>
    <col min="8705" max="8716" width="11.625" style="47" customWidth="1"/>
    <col min="8717" max="8960" width="6.875" style="47"/>
    <col min="8961" max="8972" width="11.625" style="47" customWidth="1"/>
    <col min="8973" max="9216" width="6.875" style="47"/>
    <col min="9217" max="9228" width="11.625" style="47" customWidth="1"/>
    <col min="9229" max="9472" width="6.875" style="47"/>
    <col min="9473" max="9484" width="11.625" style="47" customWidth="1"/>
    <col min="9485" max="9728" width="6.875" style="47"/>
    <col min="9729" max="9740" width="11.625" style="47" customWidth="1"/>
    <col min="9741" max="9984" width="6.875" style="47"/>
    <col min="9985" max="9996" width="11.625" style="47" customWidth="1"/>
    <col min="9997" max="10240" width="6.875" style="47"/>
    <col min="10241" max="10252" width="11.625" style="47" customWidth="1"/>
    <col min="10253" max="10496" width="6.875" style="47"/>
    <col min="10497" max="10508" width="11.625" style="47" customWidth="1"/>
    <col min="10509" max="10752" width="6.875" style="47"/>
    <col min="10753" max="10764" width="11.625" style="47" customWidth="1"/>
    <col min="10765" max="11008" width="6.875" style="47"/>
    <col min="11009" max="11020" width="11.625" style="47" customWidth="1"/>
    <col min="11021" max="11264" width="6.875" style="47"/>
    <col min="11265" max="11276" width="11.625" style="47" customWidth="1"/>
    <col min="11277" max="11520" width="6.875" style="47"/>
    <col min="11521" max="11532" width="11.625" style="47" customWidth="1"/>
    <col min="11533" max="11776" width="6.875" style="47"/>
    <col min="11777" max="11788" width="11.625" style="47" customWidth="1"/>
    <col min="11789" max="12032" width="6.875" style="47"/>
    <col min="12033" max="12044" width="11.625" style="47" customWidth="1"/>
    <col min="12045" max="12288" width="6.875" style="47"/>
    <col min="12289" max="12300" width="11.625" style="47" customWidth="1"/>
    <col min="12301" max="12544" width="6.875" style="47"/>
    <col min="12545" max="12556" width="11.625" style="47" customWidth="1"/>
    <col min="12557" max="12800" width="6.875" style="47"/>
    <col min="12801" max="12812" width="11.625" style="47" customWidth="1"/>
    <col min="12813" max="13056" width="6.875" style="47"/>
    <col min="13057" max="13068" width="11.625" style="47" customWidth="1"/>
    <col min="13069" max="13312" width="6.875" style="47"/>
    <col min="13313" max="13324" width="11.625" style="47" customWidth="1"/>
    <col min="13325" max="13568" width="6.875" style="47"/>
    <col min="13569" max="13580" width="11.625" style="47" customWidth="1"/>
    <col min="13581" max="13824" width="6.875" style="47"/>
    <col min="13825" max="13836" width="11.625" style="47" customWidth="1"/>
    <col min="13837" max="14080" width="6.875" style="47"/>
    <col min="14081" max="14092" width="11.625" style="47" customWidth="1"/>
    <col min="14093" max="14336" width="6.875" style="47"/>
    <col min="14337" max="14348" width="11.625" style="47" customWidth="1"/>
    <col min="14349" max="14592" width="6.875" style="47"/>
    <col min="14593" max="14604" width="11.625" style="47" customWidth="1"/>
    <col min="14605" max="14848" width="6.875" style="47"/>
    <col min="14849" max="14860" width="11.625" style="47" customWidth="1"/>
    <col min="14861" max="15104" width="6.875" style="47"/>
    <col min="15105" max="15116" width="11.625" style="47" customWidth="1"/>
    <col min="15117" max="15360" width="6.875" style="47"/>
    <col min="15361" max="15372" width="11.625" style="47" customWidth="1"/>
    <col min="15373" max="15616" width="6.875" style="47"/>
    <col min="15617" max="15628" width="11.625" style="47" customWidth="1"/>
    <col min="15629" max="15872" width="6.875" style="47"/>
    <col min="15873" max="15884" width="11.625" style="47" customWidth="1"/>
    <col min="15885" max="16128" width="6.875" style="47"/>
    <col min="16129" max="16140" width="11.625" style="47" customWidth="1"/>
    <col min="16141" max="16384" width="6.875" style="47"/>
  </cols>
  <sheetData>
    <row r="1" spans="1:12" ht="20.100000000000001" customHeight="1">
      <c r="A1" s="48" t="s">
        <v>543</v>
      </c>
      <c r="L1" s="72"/>
    </row>
    <row r="2" spans="1:12" s="61" customFormat="1" ht="42" customHeight="1">
      <c r="A2" s="62" t="s">
        <v>544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0.100000000000001" customHeight="1">
      <c r="A3" s="6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20.100000000000001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73" t="s">
        <v>313</v>
      </c>
    </row>
    <row r="5" spans="1:12" ht="25.5" customHeight="1">
      <c r="A5" s="186" t="s">
        <v>450</v>
      </c>
      <c r="B5" s="186"/>
      <c r="C5" s="186"/>
      <c r="D5" s="186"/>
      <c r="E5" s="186"/>
      <c r="F5" s="198"/>
      <c r="G5" s="186" t="s">
        <v>451</v>
      </c>
      <c r="H5" s="186"/>
      <c r="I5" s="186"/>
      <c r="J5" s="186"/>
      <c r="K5" s="186"/>
      <c r="L5" s="186"/>
    </row>
    <row r="6" spans="1:12" ht="22.5" customHeight="1">
      <c r="A6" s="199" t="s">
        <v>348</v>
      </c>
      <c r="B6" s="201" t="s">
        <v>545</v>
      </c>
      <c r="C6" s="199" t="s">
        <v>546</v>
      </c>
      <c r="D6" s="199"/>
      <c r="E6" s="199"/>
      <c r="F6" s="193" t="s">
        <v>547</v>
      </c>
      <c r="G6" s="203" t="s">
        <v>348</v>
      </c>
      <c r="H6" s="205" t="s">
        <v>545</v>
      </c>
      <c r="I6" s="199" t="s">
        <v>546</v>
      </c>
      <c r="J6" s="199"/>
      <c r="K6" s="192"/>
      <c r="L6" s="199" t="s">
        <v>547</v>
      </c>
    </row>
    <row r="7" spans="1:12" ht="33.75" customHeight="1">
      <c r="A7" s="200"/>
      <c r="B7" s="202"/>
      <c r="C7" s="69" t="s">
        <v>452</v>
      </c>
      <c r="D7" s="44" t="s">
        <v>548</v>
      </c>
      <c r="E7" s="44" t="s">
        <v>549</v>
      </c>
      <c r="F7" s="200"/>
      <c r="G7" s="204"/>
      <c r="H7" s="202"/>
      <c r="I7" s="74" t="s">
        <v>452</v>
      </c>
      <c r="J7" s="44" t="s">
        <v>548</v>
      </c>
      <c r="K7" s="75" t="s">
        <v>549</v>
      </c>
      <c r="L7" s="200"/>
    </row>
    <row r="8" spans="1:12" ht="39" customHeight="1">
      <c r="A8" s="70">
        <v>2</v>
      </c>
      <c r="B8" s="70"/>
      <c r="C8" s="70"/>
      <c r="D8" s="70"/>
      <c r="E8" s="70"/>
      <c r="F8" s="70">
        <v>2</v>
      </c>
      <c r="G8" s="71"/>
      <c r="H8" s="71"/>
      <c r="I8" s="71"/>
      <c r="J8" s="71"/>
      <c r="K8" s="71"/>
      <c r="L8" s="71"/>
    </row>
    <row r="9" spans="1:12" ht="12.75" customHeight="1">
      <c r="G9" s="60"/>
      <c r="H9" s="60"/>
      <c r="I9" s="60"/>
      <c r="J9" s="60"/>
      <c r="K9" s="60"/>
      <c r="L9" s="60"/>
    </row>
    <row r="10" spans="1:12" ht="12.75" customHeight="1">
      <c r="G10" s="60"/>
      <c r="H10" s="60"/>
      <c r="I10" s="60"/>
      <c r="L10" s="60"/>
    </row>
    <row r="11" spans="1:12" ht="12.75" customHeight="1">
      <c r="F11" s="60"/>
      <c r="G11" s="60"/>
      <c r="H11" s="60"/>
      <c r="I11" s="60"/>
      <c r="J11" s="60"/>
      <c r="K11" s="60"/>
    </row>
    <row r="12" spans="1:12" ht="12.75" customHeight="1">
      <c r="D12" s="60"/>
      <c r="G12" s="60"/>
      <c r="H12" s="60"/>
      <c r="I12" s="60"/>
    </row>
    <row r="13" spans="1:12" ht="12.75" customHeight="1">
      <c r="J13" s="60"/>
    </row>
    <row r="14" spans="1:12" ht="12.75" customHeight="1">
      <c r="K14" s="60"/>
      <c r="L14" s="60"/>
    </row>
    <row r="18" spans="8:8" ht="12.75" customHeight="1">
      <c r="H18" s="6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4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>
      <selection activeCell="D7" sqref="D7:D10"/>
    </sheetView>
  </sheetViews>
  <sheetFormatPr defaultColWidth="6.875" defaultRowHeight="12.75" customHeight="1"/>
  <cols>
    <col min="1" max="1" width="12.5" style="47" customWidth="1"/>
    <col min="2" max="2" width="28.625" style="47" customWidth="1"/>
    <col min="3" max="3" width="13.375" style="47" customWidth="1"/>
    <col min="4" max="4" width="14.5" style="47" customWidth="1"/>
    <col min="5" max="5" width="12.375" style="47" customWidth="1"/>
    <col min="6" max="7" width="14.25" style="47" customWidth="1"/>
    <col min="8" max="8" width="13.625" style="47" customWidth="1"/>
    <col min="9" max="256" width="6.875" style="47"/>
    <col min="257" max="257" width="19.5" style="47" customWidth="1"/>
    <col min="258" max="258" width="52.5" style="47" customWidth="1"/>
    <col min="259" max="261" width="18.25" style="47" customWidth="1"/>
    <col min="262" max="512" width="6.875" style="47"/>
    <col min="513" max="513" width="19.5" style="47" customWidth="1"/>
    <col min="514" max="514" width="52.5" style="47" customWidth="1"/>
    <col min="515" max="517" width="18.25" style="47" customWidth="1"/>
    <col min="518" max="768" width="6.875" style="47"/>
    <col min="769" max="769" width="19.5" style="47" customWidth="1"/>
    <col min="770" max="770" width="52.5" style="47" customWidth="1"/>
    <col min="771" max="773" width="18.25" style="47" customWidth="1"/>
    <col min="774" max="1024" width="6.875" style="47"/>
    <col min="1025" max="1025" width="19.5" style="47" customWidth="1"/>
    <col min="1026" max="1026" width="52.5" style="47" customWidth="1"/>
    <col min="1027" max="1029" width="18.25" style="47" customWidth="1"/>
    <col min="1030" max="1280" width="6.875" style="47"/>
    <col min="1281" max="1281" width="19.5" style="47" customWidth="1"/>
    <col min="1282" max="1282" width="52.5" style="47" customWidth="1"/>
    <col min="1283" max="1285" width="18.25" style="47" customWidth="1"/>
    <col min="1286" max="1536" width="6.875" style="47"/>
    <col min="1537" max="1537" width="19.5" style="47" customWidth="1"/>
    <col min="1538" max="1538" width="52.5" style="47" customWidth="1"/>
    <col min="1539" max="1541" width="18.25" style="47" customWidth="1"/>
    <col min="1542" max="1792" width="6.875" style="47"/>
    <col min="1793" max="1793" width="19.5" style="47" customWidth="1"/>
    <col min="1794" max="1794" width="52.5" style="47" customWidth="1"/>
    <col min="1795" max="1797" width="18.25" style="47" customWidth="1"/>
    <col min="1798" max="2048" width="6.875" style="47"/>
    <col min="2049" max="2049" width="19.5" style="47" customWidth="1"/>
    <col min="2050" max="2050" width="52.5" style="47" customWidth="1"/>
    <col min="2051" max="2053" width="18.25" style="47" customWidth="1"/>
    <col min="2054" max="2304" width="6.875" style="47"/>
    <col min="2305" max="2305" width="19.5" style="47" customWidth="1"/>
    <col min="2306" max="2306" width="52.5" style="47" customWidth="1"/>
    <col min="2307" max="2309" width="18.25" style="47" customWidth="1"/>
    <col min="2310" max="2560" width="6.875" style="47"/>
    <col min="2561" max="2561" width="19.5" style="47" customWidth="1"/>
    <col min="2562" max="2562" width="52.5" style="47" customWidth="1"/>
    <col min="2563" max="2565" width="18.25" style="47" customWidth="1"/>
    <col min="2566" max="2816" width="6.875" style="47"/>
    <col min="2817" max="2817" width="19.5" style="47" customWidth="1"/>
    <col min="2818" max="2818" width="52.5" style="47" customWidth="1"/>
    <col min="2819" max="2821" width="18.25" style="47" customWidth="1"/>
    <col min="2822" max="3072" width="6.875" style="47"/>
    <col min="3073" max="3073" width="19.5" style="47" customWidth="1"/>
    <col min="3074" max="3074" width="52.5" style="47" customWidth="1"/>
    <col min="3075" max="3077" width="18.25" style="47" customWidth="1"/>
    <col min="3078" max="3328" width="6.875" style="47"/>
    <col min="3329" max="3329" width="19.5" style="47" customWidth="1"/>
    <col min="3330" max="3330" width="52.5" style="47" customWidth="1"/>
    <col min="3331" max="3333" width="18.25" style="47" customWidth="1"/>
    <col min="3334" max="3584" width="6.875" style="47"/>
    <col min="3585" max="3585" width="19.5" style="47" customWidth="1"/>
    <col min="3586" max="3586" width="52.5" style="47" customWidth="1"/>
    <col min="3587" max="3589" width="18.25" style="47" customWidth="1"/>
    <col min="3590" max="3840" width="6.875" style="47"/>
    <col min="3841" max="3841" width="19.5" style="47" customWidth="1"/>
    <col min="3842" max="3842" width="52.5" style="47" customWidth="1"/>
    <col min="3843" max="3845" width="18.25" style="47" customWidth="1"/>
    <col min="3846" max="4096" width="6.875" style="47"/>
    <col min="4097" max="4097" width="19.5" style="47" customWidth="1"/>
    <col min="4098" max="4098" width="52.5" style="47" customWidth="1"/>
    <col min="4099" max="4101" width="18.25" style="47" customWidth="1"/>
    <col min="4102" max="4352" width="6.875" style="47"/>
    <col min="4353" max="4353" width="19.5" style="47" customWidth="1"/>
    <col min="4354" max="4354" width="52.5" style="47" customWidth="1"/>
    <col min="4355" max="4357" width="18.25" style="47" customWidth="1"/>
    <col min="4358" max="4608" width="6.875" style="47"/>
    <col min="4609" max="4609" width="19.5" style="47" customWidth="1"/>
    <col min="4610" max="4610" width="52.5" style="47" customWidth="1"/>
    <col min="4611" max="4613" width="18.25" style="47" customWidth="1"/>
    <col min="4614" max="4864" width="6.875" style="47"/>
    <col min="4865" max="4865" width="19.5" style="47" customWidth="1"/>
    <col min="4866" max="4866" width="52.5" style="47" customWidth="1"/>
    <col min="4867" max="4869" width="18.25" style="47" customWidth="1"/>
    <col min="4870" max="5120" width="6.875" style="47"/>
    <col min="5121" max="5121" width="19.5" style="47" customWidth="1"/>
    <col min="5122" max="5122" width="52.5" style="47" customWidth="1"/>
    <col min="5123" max="5125" width="18.25" style="47" customWidth="1"/>
    <col min="5126" max="5376" width="6.875" style="47"/>
    <col min="5377" max="5377" width="19.5" style="47" customWidth="1"/>
    <col min="5378" max="5378" width="52.5" style="47" customWidth="1"/>
    <col min="5379" max="5381" width="18.25" style="47" customWidth="1"/>
    <col min="5382" max="5632" width="6.875" style="47"/>
    <col min="5633" max="5633" width="19.5" style="47" customWidth="1"/>
    <col min="5634" max="5634" width="52.5" style="47" customWidth="1"/>
    <col min="5635" max="5637" width="18.25" style="47" customWidth="1"/>
    <col min="5638" max="5888" width="6.875" style="47"/>
    <col min="5889" max="5889" width="19.5" style="47" customWidth="1"/>
    <col min="5890" max="5890" width="52.5" style="47" customWidth="1"/>
    <col min="5891" max="5893" width="18.25" style="47" customWidth="1"/>
    <col min="5894" max="6144" width="6.875" style="47"/>
    <col min="6145" max="6145" width="19.5" style="47" customWidth="1"/>
    <col min="6146" max="6146" width="52.5" style="47" customWidth="1"/>
    <col min="6147" max="6149" width="18.25" style="47" customWidth="1"/>
    <col min="6150" max="6400" width="6.875" style="47"/>
    <col min="6401" max="6401" width="19.5" style="47" customWidth="1"/>
    <col min="6402" max="6402" width="52.5" style="47" customWidth="1"/>
    <col min="6403" max="6405" width="18.25" style="47" customWidth="1"/>
    <col min="6406" max="6656" width="6.875" style="47"/>
    <col min="6657" max="6657" width="19.5" style="47" customWidth="1"/>
    <col min="6658" max="6658" width="52.5" style="47" customWidth="1"/>
    <col min="6659" max="6661" width="18.25" style="47" customWidth="1"/>
    <col min="6662" max="6912" width="6.875" style="47"/>
    <col min="6913" max="6913" width="19.5" style="47" customWidth="1"/>
    <col min="6914" max="6914" width="52.5" style="47" customWidth="1"/>
    <col min="6915" max="6917" width="18.25" style="47" customWidth="1"/>
    <col min="6918" max="7168" width="6.875" style="47"/>
    <col min="7169" max="7169" width="19.5" style="47" customWidth="1"/>
    <col min="7170" max="7170" width="52.5" style="47" customWidth="1"/>
    <col min="7171" max="7173" width="18.25" style="47" customWidth="1"/>
    <col min="7174" max="7424" width="6.875" style="47"/>
    <col min="7425" max="7425" width="19.5" style="47" customWidth="1"/>
    <col min="7426" max="7426" width="52.5" style="47" customWidth="1"/>
    <col min="7427" max="7429" width="18.25" style="47" customWidth="1"/>
    <col min="7430" max="7680" width="6.875" style="47"/>
    <col min="7681" max="7681" width="19.5" style="47" customWidth="1"/>
    <col min="7682" max="7682" width="52.5" style="47" customWidth="1"/>
    <col min="7683" max="7685" width="18.25" style="47" customWidth="1"/>
    <col min="7686" max="7936" width="6.875" style="47"/>
    <col min="7937" max="7937" width="19.5" style="47" customWidth="1"/>
    <col min="7938" max="7938" width="52.5" style="47" customWidth="1"/>
    <col min="7939" max="7941" width="18.25" style="47" customWidth="1"/>
    <col min="7942" max="8192" width="6.875" style="47"/>
    <col min="8193" max="8193" width="19.5" style="47" customWidth="1"/>
    <col min="8194" max="8194" width="52.5" style="47" customWidth="1"/>
    <col min="8195" max="8197" width="18.25" style="47" customWidth="1"/>
    <col min="8198" max="8448" width="6.875" style="47"/>
    <col min="8449" max="8449" width="19.5" style="47" customWidth="1"/>
    <col min="8450" max="8450" width="52.5" style="47" customWidth="1"/>
    <col min="8451" max="8453" width="18.25" style="47" customWidth="1"/>
    <col min="8454" max="8704" width="6.875" style="47"/>
    <col min="8705" max="8705" width="19.5" style="47" customWidth="1"/>
    <col min="8706" max="8706" width="52.5" style="47" customWidth="1"/>
    <col min="8707" max="8709" width="18.25" style="47" customWidth="1"/>
    <col min="8710" max="8960" width="6.875" style="47"/>
    <col min="8961" max="8961" width="19.5" style="47" customWidth="1"/>
    <col min="8962" max="8962" width="52.5" style="47" customWidth="1"/>
    <col min="8963" max="8965" width="18.25" style="47" customWidth="1"/>
    <col min="8966" max="9216" width="6.875" style="47"/>
    <col min="9217" max="9217" width="19.5" style="47" customWidth="1"/>
    <col min="9218" max="9218" width="52.5" style="47" customWidth="1"/>
    <col min="9219" max="9221" width="18.25" style="47" customWidth="1"/>
    <col min="9222" max="9472" width="6.875" style="47"/>
    <col min="9473" max="9473" width="19.5" style="47" customWidth="1"/>
    <col min="9474" max="9474" width="52.5" style="47" customWidth="1"/>
    <col min="9475" max="9477" width="18.25" style="47" customWidth="1"/>
    <col min="9478" max="9728" width="6.875" style="47"/>
    <col min="9729" max="9729" width="19.5" style="47" customWidth="1"/>
    <col min="9730" max="9730" width="52.5" style="47" customWidth="1"/>
    <col min="9731" max="9733" width="18.25" style="47" customWidth="1"/>
    <col min="9734" max="9984" width="6.875" style="47"/>
    <col min="9985" max="9985" width="19.5" style="47" customWidth="1"/>
    <col min="9986" max="9986" width="52.5" style="47" customWidth="1"/>
    <col min="9987" max="9989" width="18.25" style="47" customWidth="1"/>
    <col min="9990" max="10240" width="6.875" style="47"/>
    <col min="10241" max="10241" width="19.5" style="47" customWidth="1"/>
    <col min="10242" max="10242" width="52.5" style="47" customWidth="1"/>
    <col min="10243" max="10245" width="18.25" style="47" customWidth="1"/>
    <col min="10246" max="10496" width="6.875" style="47"/>
    <col min="10497" max="10497" width="19.5" style="47" customWidth="1"/>
    <col min="10498" max="10498" width="52.5" style="47" customWidth="1"/>
    <col min="10499" max="10501" width="18.25" style="47" customWidth="1"/>
    <col min="10502" max="10752" width="6.875" style="47"/>
    <col min="10753" max="10753" width="19.5" style="47" customWidth="1"/>
    <col min="10754" max="10754" width="52.5" style="47" customWidth="1"/>
    <col min="10755" max="10757" width="18.25" style="47" customWidth="1"/>
    <col min="10758" max="11008" width="6.875" style="47"/>
    <col min="11009" max="11009" width="19.5" style="47" customWidth="1"/>
    <col min="11010" max="11010" width="52.5" style="47" customWidth="1"/>
    <col min="11011" max="11013" width="18.25" style="47" customWidth="1"/>
    <col min="11014" max="11264" width="6.875" style="47"/>
    <col min="11265" max="11265" width="19.5" style="47" customWidth="1"/>
    <col min="11266" max="11266" width="52.5" style="47" customWidth="1"/>
    <col min="11267" max="11269" width="18.25" style="47" customWidth="1"/>
    <col min="11270" max="11520" width="6.875" style="47"/>
    <col min="11521" max="11521" width="19.5" style="47" customWidth="1"/>
    <col min="11522" max="11522" width="52.5" style="47" customWidth="1"/>
    <col min="11523" max="11525" width="18.25" style="47" customWidth="1"/>
    <col min="11526" max="11776" width="6.875" style="47"/>
    <col min="11777" max="11777" width="19.5" style="47" customWidth="1"/>
    <col min="11778" max="11778" width="52.5" style="47" customWidth="1"/>
    <col min="11779" max="11781" width="18.25" style="47" customWidth="1"/>
    <col min="11782" max="12032" width="6.875" style="47"/>
    <col min="12033" max="12033" width="19.5" style="47" customWidth="1"/>
    <col min="12034" max="12034" width="52.5" style="47" customWidth="1"/>
    <col min="12035" max="12037" width="18.25" style="47" customWidth="1"/>
    <col min="12038" max="12288" width="6.875" style="47"/>
    <col min="12289" max="12289" width="19.5" style="47" customWidth="1"/>
    <col min="12290" max="12290" width="52.5" style="47" customWidth="1"/>
    <col min="12291" max="12293" width="18.25" style="47" customWidth="1"/>
    <col min="12294" max="12544" width="6.875" style="47"/>
    <col min="12545" max="12545" width="19.5" style="47" customWidth="1"/>
    <col min="12546" max="12546" width="52.5" style="47" customWidth="1"/>
    <col min="12547" max="12549" width="18.25" style="47" customWidth="1"/>
    <col min="12550" max="12800" width="6.875" style="47"/>
    <col min="12801" max="12801" width="19.5" style="47" customWidth="1"/>
    <col min="12802" max="12802" width="52.5" style="47" customWidth="1"/>
    <col min="12803" max="12805" width="18.25" style="47" customWidth="1"/>
    <col min="12806" max="13056" width="6.875" style="47"/>
    <col min="13057" max="13057" width="19.5" style="47" customWidth="1"/>
    <col min="13058" max="13058" width="52.5" style="47" customWidth="1"/>
    <col min="13059" max="13061" width="18.25" style="47" customWidth="1"/>
    <col min="13062" max="13312" width="6.875" style="47"/>
    <col min="13313" max="13313" width="19.5" style="47" customWidth="1"/>
    <col min="13314" max="13314" width="52.5" style="47" customWidth="1"/>
    <col min="13315" max="13317" width="18.25" style="47" customWidth="1"/>
    <col min="13318" max="13568" width="6.875" style="47"/>
    <col min="13569" max="13569" width="19.5" style="47" customWidth="1"/>
    <col min="13570" max="13570" width="52.5" style="47" customWidth="1"/>
    <col min="13571" max="13573" width="18.25" style="47" customWidth="1"/>
    <col min="13574" max="13824" width="6.875" style="47"/>
    <col min="13825" max="13825" width="19.5" style="47" customWidth="1"/>
    <col min="13826" max="13826" width="52.5" style="47" customWidth="1"/>
    <col min="13827" max="13829" width="18.25" style="47" customWidth="1"/>
    <col min="13830" max="14080" width="6.875" style="47"/>
    <col min="14081" max="14081" width="19.5" style="47" customWidth="1"/>
    <col min="14082" max="14082" width="52.5" style="47" customWidth="1"/>
    <col min="14083" max="14085" width="18.25" style="47" customWidth="1"/>
    <col min="14086" max="14336" width="6.875" style="47"/>
    <col min="14337" max="14337" width="19.5" style="47" customWidth="1"/>
    <col min="14338" max="14338" width="52.5" style="47" customWidth="1"/>
    <col min="14339" max="14341" width="18.25" style="47" customWidth="1"/>
    <col min="14342" max="14592" width="6.875" style="47"/>
    <col min="14593" max="14593" width="19.5" style="47" customWidth="1"/>
    <col min="14594" max="14594" width="52.5" style="47" customWidth="1"/>
    <col min="14595" max="14597" width="18.25" style="47" customWidth="1"/>
    <col min="14598" max="14848" width="6.875" style="47"/>
    <col min="14849" max="14849" width="19.5" style="47" customWidth="1"/>
    <col min="14850" max="14850" width="52.5" style="47" customWidth="1"/>
    <col min="14851" max="14853" width="18.25" style="47" customWidth="1"/>
    <col min="14854" max="15104" width="6.875" style="47"/>
    <col min="15105" max="15105" width="19.5" style="47" customWidth="1"/>
    <col min="15106" max="15106" width="52.5" style="47" customWidth="1"/>
    <col min="15107" max="15109" width="18.25" style="47" customWidth="1"/>
    <col min="15110" max="15360" width="6.875" style="47"/>
    <col min="15361" max="15361" width="19.5" style="47" customWidth="1"/>
    <col min="15362" max="15362" width="52.5" style="47" customWidth="1"/>
    <col min="15363" max="15365" width="18.25" style="47" customWidth="1"/>
    <col min="15366" max="15616" width="6.875" style="47"/>
    <col min="15617" max="15617" width="19.5" style="47" customWidth="1"/>
    <col min="15618" max="15618" width="52.5" style="47" customWidth="1"/>
    <col min="15619" max="15621" width="18.25" style="47" customWidth="1"/>
    <col min="15622" max="15872" width="6.875" style="47"/>
    <col min="15873" max="15873" width="19.5" style="47" customWidth="1"/>
    <col min="15874" max="15874" width="52.5" style="47" customWidth="1"/>
    <col min="15875" max="15877" width="18.25" style="47" customWidth="1"/>
    <col min="15878" max="16128" width="6.875" style="47"/>
    <col min="16129" max="16129" width="19.5" style="47" customWidth="1"/>
    <col min="16130" max="16130" width="52.5" style="47" customWidth="1"/>
    <col min="16131" max="16133" width="18.25" style="47" customWidth="1"/>
    <col min="16134" max="16384" width="6.875" style="47"/>
  </cols>
  <sheetData>
    <row r="1" spans="1:8" ht="20.100000000000001" customHeight="1">
      <c r="A1" s="48" t="s">
        <v>550</v>
      </c>
      <c r="E1" s="49"/>
    </row>
    <row r="2" spans="1:8" s="45" customFormat="1" ht="42.75" customHeight="1">
      <c r="A2" s="206" t="s">
        <v>551</v>
      </c>
      <c r="B2" s="206"/>
      <c r="C2" s="206"/>
      <c r="D2" s="206"/>
      <c r="E2" s="206"/>
      <c r="F2" s="206"/>
      <c r="G2" s="206"/>
      <c r="H2" s="206"/>
    </row>
    <row r="3" spans="1:8" ht="20.100000000000001" customHeight="1">
      <c r="A3" s="50"/>
      <c r="B3" s="50"/>
      <c r="C3" s="50"/>
      <c r="D3" s="50"/>
      <c r="E3" s="50"/>
    </row>
    <row r="4" spans="1:8" ht="20.100000000000001" customHeight="1">
      <c r="A4" s="51"/>
      <c r="B4" s="52"/>
      <c r="C4" s="52"/>
      <c r="D4" s="52"/>
      <c r="H4" s="53" t="s">
        <v>313</v>
      </c>
    </row>
    <row r="5" spans="1:8" s="46" customFormat="1" ht="20.100000000000001" customHeight="1">
      <c r="A5" s="209" t="s">
        <v>552</v>
      </c>
      <c r="B5" s="211" t="s">
        <v>553</v>
      </c>
      <c r="C5" s="211" t="s">
        <v>554</v>
      </c>
      <c r="D5" s="207" t="s">
        <v>555</v>
      </c>
      <c r="E5" s="207" t="s">
        <v>556</v>
      </c>
      <c r="F5" s="207"/>
      <c r="G5" s="207"/>
      <c r="H5" s="207" t="s">
        <v>557</v>
      </c>
    </row>
    <row r="6" spans="1:8" s="46" customFormat="1" ht="30.95" customHeight="1">
      <c r="A6" s="210"/>
      <c r="B6" s="211"/>
      <c r="C6" s="211"/>
      <c r="D6" s="207"/>
      <c r="E6" s="54" t="s">
        <v>348</v>
      </c>
      <c r="F6" s="54" t="s">
        <v>403</v>
      </c>
      <c r="G6" s="54" t="s">
        <v>404</v>
      </c>
      <c r="H6" s="207"/>
    </row>
    <row r="7" spans="1:8" ht="24" customHeight="1">
      <c r="A7" s="208" t="s">
        <v>348</v>
      </c>
      <c r="B7" s="208"/>
      <c r="C7" s="55"/>
      <c r="D7" s="56">
        <v>50</v>
      </c>
      <c r="E7" s="56"/>
      <c r="F7" s="56"/>
      <c r="G7" s="56">
        <v>50</v>
      </c>
      <c r="H7" s="55"/>
    </row>
    <row r="8" spans="1:8" ht="20.100000000000001" customHeight="1">
      <c r="A8" s="57">
        <v>229</v>
      </c>
      <c r="B8" s="57" t="s">
        <v>398</v>
      </c>
      <c r="C8" s="55"/>
      <c r="D8" s="56">
        <v>50</v>
      </c>
      <c r="E8" s="56"/>
      <c r="F8" s="56"/>
      <c r="G8" s="56">
        <v>50</v>
      </c>
      <c r="H8" s="55"/>
    </row>
    <row r="9" spans="1:8" ht="20.100000000000001" customHeight="1">
      <c r="A9" s="57">
        <v>22960</v>
      </c>
      <c r="B9" s="57" t="s">
        <v>399</v>
      </c>
      <c r="C9" s="55"/>
      <c r="D9" s="56">
        <v>50</v>
      </c>
      <c r="E9" s="56"/>
      <c r="F9" s="56"/>
      <c r="G9" s="56">
        <v>50</v>
      </c>
      <c r="H9" s="55"/>
    </row>
    <row r="10" spans="1:8" ht="20.100000000000001" customHeight="1">
      <c r="A10" s="57">
        <v>2296003</v>
      </c>
      <c r="B10" s="57" t="s">
        <v>400</v>
      </c>
      <c r="C10" s="55"/>
      <c r="D10" s="56">
        <v>50</v>
      </c>
      <c r="E10" s="56"/>
      <c r="F10" s="56"/>
      <c r="G10" s="56">
        <v>50</v>
      </c>
      <c r="H10" s="55"/>
    </row>
    <row r="11" spans="1:8" ht="20.100000000000001" customHeight="1">
      <c r="A11" s="58"/>
      <c r="B11" s="58"/>
      <c r="C11" s="55"/>
      <c r="D11" s="55"/>
      <c r="E11" s="55"/>
      <c r="F11" s="55"/>
      <c r="G11" s="55"/>
      <c r="H11" s="55"/>
    </row>
    <row r="12" spans="1:8" ht="20.100000000000001" customHeight="1">
      <c r="A12" s="57"/>
      <c r="B12" s="57"/>
      <c r="C12" s="55"/>
      <c r="D12" s="55"/>
      <c r="E12" s="55"/>
      <c r="F12" s="55"/>
      <c r="G12" s="55"/>
      <c r="H12" s="55"/>
    </row>
    <row r="13" spans="1:8" ht="20.25" customHeight="1">
      <c r="A13" s="59"/>
      <c r="B13" s="60"/>
      <c r="C13" s="60"/>
      <c r="D13" s="60"/>
      <c r="E13" s="60"/>
    </row>
    <row r="14" spans="1:8" ht="20.25" customHeight="1">
      <c r="A14" s="60"/>
      <c r="B14" s="60"/>
      <c r="C14" s="60"/>
      <c r="D14" s="60"/>
      <c r="E14" s="60"/>
    </row>
    <row r="15" spans="1:8" ht="12.75" customHeight="1">
      <c r="A15" s="60"/>
      <c r="B15" s="60"/>
      <c r="C15" s="60"/>
      <c r="E15" s="60"/>
    </row>
    <row r="16" spans="1:8" ht="12.75" customHeight="1">
      <c r="A16" s="60"/>
      <c r="B16" s="60"/>
      <c r="C16" s="60"/>
      <c r="D16" s="60"/>
      <c r="E16" s="60"/>
    </row>
    <row r="17" spans="1:5" ht="12.75" customHeight="1">
      <c r="A17" s="60"/>
      <c r="B17" s="60"/>
      <c r="C17" s="60"/>
      <c r="E17" s="60"/>
    </row>
    <row r="18" spans="1:5" ht="12.75" customHeight="1">
      <c r="A18" s="60"/>
      <c r="B18" s="60"/>
      <c r="D18" s="60"/>
      <c r="E18" s="60"/>
    </row>
    <row r="19" spans="1:5" ht="12.75" customHeight="1">
      <c r="A19" s="60"/>
      <c r="E19" s="60"/>
    </row>
    <row r="20" spans="1:5" ht="12.75" customHeight="1">
      <c r="B20" s="60"/>
    </row>
    <row r="21" spans="1:5" ht="12.75" customHeight="1">
      <c r="B21" s="60"/>
    </row>
    <row r="22" spans="1:5" ht="12.75" customHeight="1">
      <c r="B22" s="60"/>
    </row>
    <row r="23" spans="1:5" ht="12.75" customHeight="1">
      <c r="B23" s="60"/>
    </row>
    <row r="24" spans="1:5" ht="12.75" customHeight="1">
      <c r="B24" s="60"/>
    </row>
    <row r="25" spans="1:5" ht="12.75" customHeight="1">
      <c r="B25" s="60"/>
    </row>
    <row r="27" spans="1:5" ht="12.75" customHeight="1">
      <c r="B27" s="60"/>
    </row>
    <row r="28" spans="1:5" ht="12.75" customHeight="1">
      <c r="B28" s="60"/>
    </row>
    <row r="30" spans="1:5" ht="12.75" customHeight="1">
      <c r="B30" s="60"/>
    </row>
    <row r="31" spans="1:5" ht="12.75" customHeight="1">
      <c r="B31" s="60"/>
    </row>
    <row r="32" spans="1:5" ht="12.75" customHeight="1">
      <c r="D32" s="6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42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12</vt:i4>
      </vt:variant>
    </vt:vector>
  </HeadingPairs>
  <TitlesOfParts>
    <vt:vector size="26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CWC</dc:creator>
  <cp:lastModifiedBy>Microsoft</cp:lastModifiedBy>
  <cp:lastPrinted>2025-02-05T08:03:00Z</cp:lastPrinted>
  <dcterms:created xsi:type="dcterms:W3CDTF">2015-06-05T18:19:00Z</dcterms:created>
  <dcterms:modified xsi:type="dcterms:W3CDTF">2025-02-06T08:51:36Z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