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'6-一般公共预算财政基本支出'!$A$1:$E$36</definedName>
    <definedName name="_xlnm.Print_Area" localSheetId="7">'7-一般公共预算“三公”经费支出表'!$A$1:$L$8</definedName>
    <definedName name="_xlnm.Print_Area" localSheetId="1">'1-单位收支总表'!$A$1:$D$26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<sst xmlns="http://schemas.openxmlformats.org/spreadsheetml/2006/main" count="1452" uniqueCount="557">
  <si>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</si>
  <si>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</si>
  <si>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</si>
  <si>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</si>
  <si>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</si>
  <si>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</si>
  <si>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</si>
  <si>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</si>
  <si>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</si>
  <si>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</si>
  <si>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</si>
  <si>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</si>
  <si>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</si>
  <si>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</si>
  <si>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</si>
  <si>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</si>
  <si>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</si>
  <si>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</si>
  <si>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</si>
  <si>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</si>
  <si>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</si>
  <si>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</si>
  <si>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</si>
  <si>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</si>
  <si>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</si>
  <si>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</si>
  <si>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</si>
  <si>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</si>
  <si>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</si>
  <si>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</si>
  <si>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</si>
  <si>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</si>
  <si>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</si>
  <si>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</si>
  <si>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</si>
  <si>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</si>
  <si>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</si>
  <si>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</si>
  <si>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</si>
  <si>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</si>
  <si>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</si>
  <si>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</si>
  <si>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</si>
  <si>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</si>
  <si>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</si>
  <si>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</si>
  <si>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</si>
  <si>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</si>
  <si>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</si>
  <si>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</si>
  <si>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</si>
  <si>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</si>
  <si>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</si>
  <si>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</si>
  <si>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</si>
  <si>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</si>
  <si>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</si>
  <si>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</si>
  <si>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</si>
  <si>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</si>
  <si>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</si>
  <si>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</si>
  <si>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</si>
  <si>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</si>
  <si>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</si>
  <si>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</si>
  <si>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</si>
  <si>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</si>
  <si>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</si>
  <si>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</si>
  <si>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</si>
  <si>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</si>
  <si>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</si>
  <si>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</si>
  <si>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</si>
  <si>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</si>
  <si>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</si>
  <si>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</si>
  <si>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</si>
  <si>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</si>
  <si>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</si>
  <si>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</si>
  <si>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</si>
  <si>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</si>
  <si>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</si>
  <si>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</si>
  <si>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</si>
  <si>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</si>
  <si>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</si>
  <si>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</si>
  <si>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</si>
  <si>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</si>
  <si>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</si>
  <si>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</si>
  <si>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</si>
  <si>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</si>
  <si>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</si>
  <si>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</si>
  <si>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</si>
  <si>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</si>
  <si>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</si>
  <si>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</si>
  <si>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</si>
  <si>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</si>
  <si>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</si>
  <si>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</si>
  <si>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</si>
  <si>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</si>
  <si>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</si>
  <si>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</si>
  <si>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</si>
  <si>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</si>
  <si>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</si>
  <si>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</si>
  <si>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</si>
  <si>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</si>
  <si>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</si>
  <si>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</si>
  <si>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</si>
  <si>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</si>
  <si>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</si>
  <si>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</si>
  <si>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</si>
  <si>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</si>
  <si>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</si>
  <si>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</si>
  <si>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</si>
  <si>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</si>
  <si>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</si>
  <si>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</si>
  <si>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</si>
  <si>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</si>
  <si>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</si>
  <si>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</si>
  <si>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</si>
  <si>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</si>
  <si>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</si>
  <si>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</si>
  <si>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</si>
  <si>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</si>
  <si>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</si>
  <si>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</si>
  <si>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</si>
  <si>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</si>
  <si>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</si>
  <si>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</si>
  <si>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</si>
  <si>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</si>
  <si>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</si>
  <si>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</si>
  <si>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</si>
  <si>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</si>
  <si>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</si>
  <si>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</si>
  <si>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</si>
  <si>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</si>
  <si>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</si>
  <si>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</si>
  <si>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</si>
  <si>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</si>
  <si>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</si>
  <si>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</si>
  <si>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</si>
  <si>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</si>
  <si>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</si>
  <si>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</si>
  <si>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</si>
  <si>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</si>
  <si>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</si>
  <si>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</si>
  <si>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</si>
  <si>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</si>
  <si>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</si>
  <si>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</si>
  <si>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</si>
  <si>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</si>
  <si>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</si>
  <si>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</si>
  <si>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</si>
  <si>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</si>
  <si>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</si>
  <si>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</si>
  <si>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</si>
  <si>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</si>
  <si>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</si>
  <si>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</si>
  <si>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</si>
  <si>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</si>
  <si>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</si>
  <si>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</si>
  <si>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</si>
  <si>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</si>
  <si>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</si>
  <si>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</si>
  <si>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</si>
  <si>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</si>
  <si>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</si>
  <si>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</si>
  <si>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</si>
  <si>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</si>
  <si>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</si>
  <si>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</si>
  <si>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</si>
  <si>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</si>
  <si>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</si>
  <si>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</si>
  <si>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</si>
  <si>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</si>
  <si>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</si>
  <si>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</si>
  <si>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</si>
  <si>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</si>
  <si>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</si>
  <si>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</si>
  <si>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</si>
  <si>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</si>
  <si>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</si>
  <si>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</si>
  <si>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</si>
  <si>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</si>
  <si>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</si>
  <si>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</si>
  <si>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</si>
  <si>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</si>
  <si>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</si>
  <si>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</si>
  <si>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</si>
  <si>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</si>
  <si>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</si>
  <si>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</si>
  <si>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</si>
  <si>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</si>
  <si>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</si>
  <si>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</si>
  <si>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</si>
  <si>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</si>
  <si>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</si>
  <si>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</si>
  <si>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</si>
  <si>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</si>
  <si>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</si>
  <si>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</si>
  <si>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</si>
  <si>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</si>
  <si>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</si>
  <si>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</si>
  <si>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</si>
  <si>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</si>
  <si>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</si>
  <si>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</si>
  <si>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</si>
  <si>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</si>
  <si>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</si>
  <si>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</si>
  <si>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</si>
  <si>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</si>
  <si>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</si>
  <si>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</si>
  <si>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</si>
  <si>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</si>
  <si>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</si>
  <si>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</si>
  <si>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</si>
  <si>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</si>
  <si>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</si>
  <si>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</si>
  <si>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</si>
  <si>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</si>
  <si>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</si>
  <si>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</si>
  <si>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</si>
  <si>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</si>
  <si>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</si>
  <si>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</si>
  <si>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</si>
  <si>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</si>
  <si>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</si>
  <si>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</si>
  <si>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</si>
  <si>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</si>
  <si>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</si>
  <si>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</si>
  <si>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</si>
  <si>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</si>
  <si>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</si>
  <si>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</si>
  <si>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</si>
  <si>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</si>
  <si>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</si>
  <si>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</si>
  <si>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</si>
  <si>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</si>
  <si>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</si>
  <si>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</si>
  <si>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</si>
  <si>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</si>
  <si>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</si>
  <si>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</si>
  <si>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</si>
  <si>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</si>
  <si>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</si>
  <si>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</si>
  <si>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</si>
  <si>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</si>
  <si>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</si>
  <si>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</si>
  <si>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</si>
  <si>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</si>
  <si>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</si>
  <si>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</si>
  <si>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</si>
  <si>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</si>
  <si>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重庆市江津区交通局（本级）2024年收支总表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</si>
  <si>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</si>
  <si>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</si>
  <si>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</si>
  <si>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</si>
  <si>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</si>
  <si>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</si>
  <si>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</si>
  <si>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</si>
  <si>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</si>
  <si>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</si>
  <si>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</si>
  <si>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</si>
  <si>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城乡社区支出</t>
  </si>
  <si>
    <t>五、事业收入预算</t>
  </si>
  <si>
    <t>交通运输支出</t>
  </si>
  <si>
    <t>六、上级补助收入</t>
  </si>
  <si>
    <t>住房保障支出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</si>
  <si>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</si>
  <si>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</si>
  <si>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</si>
  <si>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</si>
  <si>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</si>
  <si>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</si>
  <si>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</si>
  <si>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</si>
  <si>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</si>
  <si>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</si>
  <si>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</si>
  <si>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重庆市江津区交通局（本级）2024年收入总表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</si>
  <si>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</si>
  <si>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</si>
  <si>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</si>
  <si>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</si>
  <si>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</si>
  <si>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</si>
  <si>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</si>
  <si>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</si>
  <si>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</si>
  <si>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</si>
  <si>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</si>
  <si>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</si>
  <si>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</si>
  <si>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</si>
  <si>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</si>
  <si>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</si>
  <si>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</si>
  <si>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</si>
  <si>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208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</si>
  <si>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</si>
  <si>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</si>
  <si>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</si>
  <si>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</si>
  <si>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</si>
  <si>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</si>
  <si>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</si>
  <si>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</si>
  <si>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t>210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</si>
  <si>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</si>
  <si>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</si>
  <si>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</si>
  <si>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</si>
  <si>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</si>
  <si>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</si>
  <si>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</si>
  <si>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</si>
  <si>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212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</si>
  <si>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21208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</si>
  <si>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国有土地使用权出让收入安排的支出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</si>
  <si>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2120804</t>
    </r>
  </si>
  <si>
    <t xml:space="preserve"> 农村基础设施建设支出</t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</si>
  <si>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2120899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</si>
  <si>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其他国有土地使用权出让收入安排的支出</t>
    </r>
  </si>
  <si>
    <t>214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</si>
  <si>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21401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</si>
  <si>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公路水路运输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</si>
  <si>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2140101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</si>
  <si>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</si>
  <si>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2140102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</si>
  <si>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一般行政管理事务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</si>
  <si>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2140104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</si>
  <si>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公路建设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</si>
  <si>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2140106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</si>
  <si>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公路养护</t>
    </r>
  </si>
  <si>
    <t>221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</si>
  <si>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</si>
  <si>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</si>
  <si>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</si>
  <si>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</si>
  <si>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</si>
  <si>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重庆市江津区交通局（本级）2024年支出总表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</si>
  <si>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</si>
  <si>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</si>
  <si>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</si>
  <si>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</si>
  <si>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</si>
  <si>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</si>
  <si>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</si>
  <si>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</si>
  <si>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</si>
  <si>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</si>
  <si>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</si>
  <si>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</si>
  <si>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</si>
  <si>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</si>
  <si>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</si>
  <si>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</si>
  <si>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</si>
  <si>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</si>
  <si>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</si>
  <si>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</si>
  <si>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</si>
  <si>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</si>
  <si>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</si>
  <si>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</si>
  <si>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</si>
  <si>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21208</t>
    </r>
  </si>
  <si>
    <r>
      <rPr>
        <sz val="12"/>
        <color rgb="FF000000"/>
        <rFont val="方正仿宋_GBK"/>
        <charset val="134"/>
      </rPr>
      <t> 国有土地使用权出让收入安排的支出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</si>
  <si>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2120804</t>
    </r>
  </si>
  <si>
    <t>农村基础设施建设支出</t>
  </si>
  <si>
    <r>
      <rPr>
        <sz val="12"/>
        <color rgb="FF000000"/>
        <rFont val="方正仿宋_GBK"/>
        <charset val="134"/>
      </rPr>
      <t>  2120899</t>
    </r>
  </si>
  <si>
    <r>
      <rPr>
        <sz val="12"/>
        <color rgb="FF000000"/>
        <rFont val="方正仿宋_GBK"/>
        <charset val="134"/>
      </rPr>
      <t>  其他国有土地使用权出让收入安排的支出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</si>
  <si>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</si>
  <si>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</si>
  <si>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</si>
  <si>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</si>
  <si>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2140102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</si>
  <si>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</si>
  <si>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2140104</t>
    </r>
  </si>
  <si>
    <r>
      <rPr>
        <sz val="12"/>
        <color rgb="FF000000"/>
        <rFont val="方正仿宋_GBK"/>
        <charset val="134"/>
      </rPr>
      <t>  公路建设</t>
    </r>
  </si>
  <si>
    <r>
      <rPr>
        <sz val="12"/>
        <color rgb="FF000000"/>
        <rFont val="方正仿宋_GBK"/>
        <charset val="134"/>
      </rPr>
      <t>  2140106</t>
    </r>
  </si>
  <si>
    <r>
      <rPr>
        <sz val="12"/>
        <color rgb="FF000000"/>
        <rFont val="方正仿宋_GBK"/>
        <charset val="134"/>
      </rPr>
      <t>  公路养护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</si>
  <si>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</si>
  <si>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</si>
  <si>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</si>
  <si>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</si>
  <si>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</si>
  <si>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重庆市江津区交通局（本级）2024年财政拨款收支总表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</si>
  <si>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</si>
  <si>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</si>
  <si>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</si>
  <si>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</si>
  <si>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</si>
  <si>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</si>
  <si>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</si>
  <si>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</si>
  <si>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</si>
  <si>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</si>
  <si>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</si>
  <si>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重庆市江津区交通局（本级）2024年一般公共预算财政拨款支出预算表</t>
  </si>
  <si>
    <t>2023年预算数</t>
  </si>
  <si>
    <t>2024年预算数</t>
  </si>
  <si>
    <t>小计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</si>
  <si>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21406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</si>
  <si>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车辆购置税支出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</si>
  <si>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2140601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</si>
  <si>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车辆购置税用于公路等基础设施建设支出</t>
    </r>
  </si>
  <si>
    <t>表6</t>
  </si>
  <si>
    <t>重庆市江津区交通局（本级）2024年一般公共预算财政拨款基本支出预算表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</si>
  <si>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</si>
  <si>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</si>
  <si>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</si>
  <si>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</si>
  <si>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</si>
  <si>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</si>
  <si>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</si>
  <si>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</si>
  <si>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基本工资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</si>
  <si>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</si>
  <si>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津贴补贴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</si>
  <si>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</si>
  <si>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奖金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</si>
  <si>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</si>
  <si>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机关事业单位基本养老保险缴费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</si>
  <si>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</si>
  <si>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职业年金缴费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</si>
  <si>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30110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</si>
  <si>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职工基本医疗保险缴费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</si>
  <si>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</si>
  <si>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公务员医疗补助缴费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</si>
  <si>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</si>
  <si>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其他社会保障缴费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</si>
  <si>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</si>
  <si>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</si>
  <si>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</si>
  <si>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</si>
  <si>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</si>
  <si>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办公费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</si>
  <si>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</si>
  <si>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</si>
  <si>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</si>
  <si>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电费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</si>
  <si>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</si>
  <si>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邮电费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</si>
  <si>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</si>
  <si>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差旅费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</si>
  <si>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</si>
  <si>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培训费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</si>
  <si>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</si>
  <si>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公务接待费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</si>
  <si>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30228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</si>
  <si>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工会经费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</si>
  <si>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30229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</si>
  <si>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福利费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</si>
  <si>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30231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</si>
  <si>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公务用车运行维护费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</si>
  <si>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30239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</si>
  <si>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其他交通费用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</si>
  <si>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30299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</si>
  <si>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</si>
  <si>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</si>
  <si>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</si>
  <si>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30305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</si>
  <si>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生活补助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</si>
  <si>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30307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</si>
  <si>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</si>
  <si>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</si>
  <si>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</si>
  <si>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31002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</si>
  <si>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办公设备购置</t>
    </r>
  </si>
  <si>
    <t>表7</t>
  </si>
  <si>
    <t>重庆市江津区交通局（本级）2024年一般公共预算“三公”经费支出表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</si>
  <si>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</si>
  <si>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</si>
  <si>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</si>
  <si>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</si>
  <si>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</si>
  <si>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</si>
  <si>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重庆市江津区交通局（本级）2024年政府性基金预算收入支出预算表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</si>
  <si>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</si>
  <si>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</si>
  <si>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</si>
  <si>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</si>
  <si>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</si>
  <si>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</si>
  <si>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国有土地使用权出让收入安排的支出</t>
  </si>
  <si>
    <t>其他国有土地使用权出让收入安排的支出</t>
  </si>
  <si>
    <t>表9</t>
  </si>
  <si>
    <t>重庆市江津区交通局（本级）2024年国有资本经营预算收入支出预算表</t>
  </si>
  <si>
    <t>（备注：本单位无国有资本经营收支，故此表无数据。）</t>
  </si>
  <si>
    <t>表10</t>
  </si>
  <si>
    <t>重庆市江津区交通局（本级）2024年政府采购预算明细表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</si>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</sst>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20"/>
      <name val="方正小标宋_GBK"/>
      <charset val="134"/>
    </font>
    <font>
      <sz val="11"/>
      <color rgb="FF000000"/>
      <name val="方正仿宋_GBK"/>
      <charset val="134"/>
    </font>
    <font>
      <sz val="11"/>
      <color rgb="FF000000"/>
      <name val="Arial"/>
      <charset val="134"/>
    </font>
    <font>
      <b/>
      <sz val="12"/>
      <name val="仿宋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6" borderId="21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8" fillId="0" borderId="0"/>
    <xf numFmtId="0" fontId="51" fillId="0" borderId="0"/>
    <xf numFmtId="0" fontId="8" fillId="0" borderId="0"/>
    <xf numFmtId="0" fontId="8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3" fillId="0" borderId="0" xfId="52" applyFont="1" applyFill="1"/>
    <xf numFmtId="0" fontId="8" fillId="0" borderId="0" xfId="52" applyFill="1"/>
    <xf numFmtId="4" fontId="5" fillId="0" borderId="6" xfId="51" applyNumberFormat="1" applyFont="1" applyBorder="1" applyAlignment="1">
      <alignment horizontal="right"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left" vertical="center" shrinkToFit="1"/>
    </xf>
    <xf numFmtId="176" fontId="6" fillId="0" borderId="7" xfId="52" applyNumberFormat="1" applyFont="1" applyBorder="1" applyAlignment="1">
      <alignment horizontal="right" vertical="center" wrapText="1"/>
    </xf>
    <xf numFmtId="0" fontId="14" fillId="0" borderId="1" xfId="49" applyFont="1" applyFill="1" applyBorder="1" applyAlignment="1">
      <alignment vertic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7" fillId="0" borderId="12" xfId="0" applyNumberFormat="1" applyFont="1" applyFill="1" applyBorder="1" applyAlignment="1">
      <alignment horizontal="center" vertical="center" wrapText="1"/>
    </xf>
    <xf numFmtId="4" fontId="18" fillId="0" borderId="12" xfId="0" applyNumberFormat="1" applyFont="1" applyFill="1" applyBorder="1" applyAlignment="1">
      <alignment horizontal="center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9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8" xfId="52" applyNumberFormat="1" applyFont="1" applyFill="1" applyBorder="1" applyAlignment="1" applyProtection="1">
      <alignment horizontal="center"/>
    </xf>
    <xf numFmtId="49" fontId="6" fillId="0" borderId="7" xfId="52" applyNumberFormat="1" applyFont="1" applyFill="1" applyBorder="1" applyAlignment="1" applyProtection="1">
      <alignment horizontal="center"/>
    </xf>
    <xf numFmtId="0" fontId="20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/>
    </xf>
    <xf numFmtId="0" fontId="16" fillId="0" borderId="0" xfId="52" applyFont="1" applyFill="1"/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vertical="center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2" fillId="0" borderId="1" xfId="51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vertical="center" shrinkToFit="1"/>
    </xf>
    <xf numFmtId="0" fontId="16" fillId="0" borderId="0" xfId="51" applyFont="1"/>
    <xf numFmtId="0" fontId="19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22" fillId="0" borderId="1" xfId="51" applyNumberFormat="1" applyFont="1" applyFill="1" applyBorder="1" applyAlignment="1">
      <alignment horizontal="center" vertical="center"/>
    </xf>
    <xf numFmtId="4" fontId="14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8" xfId="51" applyFont="1" applyFill="1" applyBorder="1" applyAlignment="1">
      <alignment horizontal="left" vertical="center"/>
    </xf>
    <xf numFmtId="177" fontId="6" fillId="0" borderId="1" xfId="52" applyNumberFormat="1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177" fontId="6" fillId="0" borderId="7" xfId="52" applyNumberFormat="1" applyFont="1" applyBorder="1" applyAlignment="1">
      <alignment horizontal="right" vertical="center" wrapText="1"/>
    </xf>
    <xf numFmtId="177" fontId="6" fillId="0" borderId="1" xfId="51" applyNumberFormat="1" applyFont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0" fontId="12" fillId="0" borderId="8" xfId="51" applyFont="1" applyBorder="1" applyAlignment="1">
      <alignment horizontal="left" vertical="center"/>
    </xf>
    <xf numFmtId="176" fontId="6" fillId="0" borderId="1" xfId="52" applyNumberFormat="1" applyFont="1" applyBorder="1" applyAlignment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7" fontId="5" fillId="0" borderId="3" xfId="52" applyNumberFormat="1" applyFont="1" applyFill="1" applyBorder="1" applyAlignment="1" applyProtection="1">
      <alignment horizontal="right" vertical="center" wrapText="1"/>
    </xf>
    <xf numFmtId="0" fontId="26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vertical="center" shrinkToFit="1"/>
    </xf>
    <xf numFmtId="177" fontId="6" fillId="0" borderId="3" xfId="52" applyNumberFormat="1" applyFont="1" applyFill="1" applyBorder="1" applyAlignment="1" applyProtection="1">
      <alignment horizontal="righ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177" fontId="6" fillId="0" borderId="1" xfId="52" applyNumberFormat="1" applyFont="1" applyFill="1" applyBorder="1" applyAlignment="1" applyProtection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177" fontId="6" fillId="0" borderId="5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Border="1" applyAlignment="1">
      <alignment vertical="center" wrapText="1"/>
    </xf>
    <xf numFmtId="0" fontId="6" fillId="0" borderId="8" xfId="52" applyFont="1" applyFill="1" applyBorder="1" applyAlignment="1">
      <alignment vertical="center"/>
    </xf>
    <xf numFmtId="177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 wrapText="1"/>
    </xf>
    <xf numFmtId="0" fontId="22" fillId="0" borderId="1" xfId="52" applyNumberFormat="1" applyFont="1" applyFill="1" applyBorder="1" applyAlignment="1" applyProtection="1">
      <alignment horizontal="center" vertical="center"/>
    </xf>
    <xf numFmtId="177" fontId="22" fillId="0" borderId="3" xfId="52" applyNumberFormat="1" applyFont="1" applyFill="1" applyBorder="1" applyAlignment="1">
      <alignment horizontal="right" vertical="center" wrapText="1"/>
    </xf>
    <xf numFmtId="0" fontId="22" fillId="0" borderId="1" xfId="52" applyNumberFormat="1" applyFont="1" applyFill="1" applyBorder="1" applyAlignment="1" applyProtection="1">
      <alignment horizontal="center" vertical="center" wrapText="1"/>
    </xf>
    <xf numFmtId="177" fontId="5" fillId="0" borderId="1" xfId="52" applyNumberFormat="1" applyFont="1" applyBorder="1" applyAlignment="1">
      <alignment horizontal="right" vertical="center" wrapText="1"/>
    </xf>
    <xf numFmtId="177" fontId="12" fillId="0" borderId="1" xfId="0" applyNumberFormat="1" applyFont="1" applyFill="1" applyBorder="1" applyAlignment="1">
      <alignment horizontal="right" vertical="center" shrinkToFit="1"/>
    </xf>
    <xf numFmtId="0" fontId="22" fillId="0" borderId="1" xfId="52" applyFont="1" applyFill="1" applyBorder="1" applyAlignment="1">
      <alignment horizontal="center" vertical="center"/>
    </xf>
    <xf numFmtId="177" fontId="22" fillId="0" borderId="6" xfId="52" applyNumberFormat="1" applyFont="1" applyFill="1" applyBorder="1" applyAlignment="1">
      <alignment horizontal="right" vertical="center" wrapText="1"/>
    </xf>
    <xf numFmtId="0" fontId="22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833333333333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833333333333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3.2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3.2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3.2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3.2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3.2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3.2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3.2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3.2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3.2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3.2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3.2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3.2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3.2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3.2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3.2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3.2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3.2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3.2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3.2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3.2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3.2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3.2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3.2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3.2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3.2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3.2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3.2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3.2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3.2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3.2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3.2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3.2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3.2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3.2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3.2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3.2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3.2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3.2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3.2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3.2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3.2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3.2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3.2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3.2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3.2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3.2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3.2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3.2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3.2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3.2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3.2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3.2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3.2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3.2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3.2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3.2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3.2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3.2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3.2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3.2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3.2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3.2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3.2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3.2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3.2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3.2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3.2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3.2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3.2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3.2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3.2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3.2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3.2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3.2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3.2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3.2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3.2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3.2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3.2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3.2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3.2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3.2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3.2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3.2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3.2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3.2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3.2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3.2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3.2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3.2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3.2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3.2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3.2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3.2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3.2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3.2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3.2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3.2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3.2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3.2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3.2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3.2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3.2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3.2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3.2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3.2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3.2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3.2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3.2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3.2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3.2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3.2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3.2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3.2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3.2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3.2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3.2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3.2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3.2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3.2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3.2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3.2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3.2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3.2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3.2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3.2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3.2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3.2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3.2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3.2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3.2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3.2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3.2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3.2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3.2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3.2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3.2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3.2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3.2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3.2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3.2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3.2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3.2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3.2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3.2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3.2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3.2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3.2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3.2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3.2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3.2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3.2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3.2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3.2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3.2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3.2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3.2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3.2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3.2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3.2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3.2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3.2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3.2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3.2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3.2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3.2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3.2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3.2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3.2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3.2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3.2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3.2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3.2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3.2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3.2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3.2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3.2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3.2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3.2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3.2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3.2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3.2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3.2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3.2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3.2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3.2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3.2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3.2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3.2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3.2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3.2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3.2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3.2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3.2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3.2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3.2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3.2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3.2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3.2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3.2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3.2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3.2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3.2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3.2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3.2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3.2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3.2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3.2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3.2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3.2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3.2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3.2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3.2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3.2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3.2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3.2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3.2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3.2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3.2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3.2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3.2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3.2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3.2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3.2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3.2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3.2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3.2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3.2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3.2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3.2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3.2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3.2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3.2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3.2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3.2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3.2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3.2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3.2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3.2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3.2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3.2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3.2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3.2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3.2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3.2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3.2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3.2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3.2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3.2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3.2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3.2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3.2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3.2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3.2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3.2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E26" sqref="E2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549</v>
      </c>
      <c r="E1" s="18"/>
    </row>
    <row r="2" s="14" customFormat="1" ht="42.75" customHeight="1" spans="1:8">
      <c r="A2" s="19" t="s">
        <v>550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541</v>
      </c>
      <c r="B5" s="25" t="s">
        <v>542</v>
      </c>
      <c r="C5" s="25" t="s">
        <v>543</v>
      </c>
      <c r="D5" s="26" t="s">
        <v>544</v>
      </c>
      <c r="E5" s="26" t="s">
        <v>545</v>
      </c>
      <c r="F5" s="26"/>
      <c r="G5" s="26"/>
      <c r="H5" s="26" t="s">
        <v>546</v>
      </c>
    </row>
    <row r="6" s="15" customFormat="1" ht="31" customHeight="1" spans="1:8">
      <c r="A6" s="27"/>
      <c r="B6" s="25"/>
      <c r="C6" s="25"/>
      <c r="D6" s="26"/>
      <c r="E6" s="26" t="s">
        <v>343</v>
      </c>
      <c r="F6" s="26" t="s">
        <v>403</v>
      </c>
      <c r="G6" s="26" t="s">
        <v>404</v>
      </c>
      <c r="H6" s="26"/>
    </row>
    <row r="7" ht="20.1" customHeight="1" spans="1:8">
      <c r="A7" s="28" t="s">
        <v>343</v>
      </c>
      <c r="B7" s="28"/>
      <c r="C7" s="29"/>
      <c r="D7" s="30"/>
      <c r="E7" s="30"/>
      <c r="F7" s="30"/>
      <c r="G7" s="30"/>
      <c r="H7" s="29"/>
    </row>
    <row r="8" ht="20.25" customHeight="1" spans="1:5">
      <c r="A8" s="31" t="s">
        <v>551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I12" sqref="I1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552</v>
      </c>
      <c r="B1" s="3"/>
      <c r="C1" s="3"/>
      <c r="D1" s="3"/>
      <c r="E1" s="3"/>
      <c r="F1" s="3"/>
    </row>
    <row r="2" ht="40.5" customHeight="1" spans="1:13">
      <c r="A2" s="4" t="s">
        <v>553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343</v>
      </c>
      <c r="C4" s="6" t="s">
        <v>337</v>
      </c>
      <c r="D4" s="6" t="s">
        <v>344</v>
      </c>
      <c r="E4" s="6" t="s">
        <v>345</v>
      </c>
      <c r="F4" s="6" t="s">
        <v>346</v>
      </c>
      <c r="G4" s="7" t="s">
        <v>347</v>
      </c>
      <c r="H4" s="6" t="s">
        <v>348</v>
      </c>
      <c r="I4" s="8" t="s">
        <v>349</v>
      </c>
      <c r="J4" s="8" t="s">
        <v>350</v>
      </c>
      <c r="K4" s="6" t="s">
        <v>351</v>
      </c>
      <c r="L4" s="6" t="s">
        <v>352</v>
      </c>
      <c r="M4" s="6" t="s">
        <v>335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23" customHeight="1" spans="1:13">
      <c r="A6" s="10" t="s">
        <v>343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3" customHeight="1" spans="1:13">
      <c r="A7" s="12" t="s">
        <v>554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3" customHeight="1" spans="1:13">
      <c r="A8" s="12" t="s">
        <v>555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3" customHeight="1" spans="1:13">
      <c r="A9" s="12" t="s">
        <v>556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C23" sqref="C23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3"/>
      <c r="C1" s="144"/>
      <c r="D1" s="18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61" customFormat="1" ht="38.25" customHeight="1" spans="1:251">
      <c r="A2" s="145" t="s">
        <v>312</v>
      </c>
      <c r="B2" s="145"/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65"/>
      <c r="FE2" s="165"/>
      <c r="FF2" s="165"/>
      <c r="FG2" s="165"/>
      <c r="FH2" s="165"/>
      <c r="FI2" s="165"/>
      <c r="FJ2" s="165"/>
      <c r="FK2" s="165"/>
      <c r="FL2" s="165"/>
      <c r="FM2" s="165"/>
      <c r="FN2" s="165"/>
      <c r="FO2" s="165"/>
      <c r="FP2" s="165"/>
      <c r="FQ2" s="165"/>
      <c r="FR2" s="165"/>
      <c r="FS2" s="165"/>
      <c r="FT2" s="165"/>
      <c r="FU2" s="165"/>
      <c r="FV2" s="165"/>
      <c r="FW2" s="165"/>
      <c r="FX2" s="165"/>
      <c r="FY2" s="165"/>
      <c r="FZ2" s="165"/>
      <c r="GA2" s="165"/>
      <c r="GB2" s="165"/>
      <c r="GC2" s="165"/>
      <c r="GD2" s="165"/>
      <c r="GE2" s="165"/>
      <c r="GF2" s="165"/>
      <c r="GG2" s="165"/>
      <c r="GH2" s="165"/>
      <c r="GI2" s="165"/>
      <c r="GJ2" s="165"/>
      <c r="GK2" s="165"/>
      <c r="GL2" s="165"/>
      <c r="GM2" s="165"/>
      <c r="GN2" s="165"/>
      <c r="GO2" s="165"/>
      <c r="GP2" s="165"/>
      <c r="GQ2" s="165"/>
      <c r="GR2" s="165"/>
      <c r="GS2" s="165"/>
      <c r="GT2" s="165"/>
      <c r="GU2" s="165"/>
      <c r="GV2" s="165"/>
      <c r="GW2" s="165"/>
      <c r="GX2" s="165"/>
      <c r="GY2" s="165"/>
      <c r="GZ2" s="165"/>
      <c r="HA2" s="165"/>
      <c r="HB2" s="165"/>
      <c r="HC2" s="165"/>
      <c r="HD2" s="165"/>
      <c r="HE2" s="165"/>
      <c r="HF2" s="165"/>
      <c r="HG2" s="165"/>
      <c r="HH2" s="165"/>
      <c r="HI2" s="165"/>
      <c r="HJ2" s="165"/>
      <c r="HK2" s="165"/>
      <c r="HL2" s="165"/>
      <c r="HM2" s="165"/>
      <c r="HN2" s="165"/>
      <c r="HO2" s="165"/>
      <c r="HP2" s="165"/>
      <c r="HQ2" s="165"/>
      <c r="HR2" s="165"/>
      <c r="HS2" s="165"/>
      <c r="HT2" s="165"/>
      <c r="HU2" s="165"/>
      <c r="HV2" s="165"/>
      <c r="HW2" s="165"/>
      <c r="HX2" s="165"/>
      <c r="HY2" s="165"/>
      <c r="HZ2" s="165"/>
      <c r="IA2" s="165"/>
      <c r="IB2" s="165"/>
      <c r="IC2" s="165"/>
      <c r="ID2" s="165"/>
      <c r="IE2" s="165"/>
      <c r="IF2" s="165"/>
      <c r="IG2" s="165"/>
      <c r="IH2" s="165"/>
      <c r="II2" s="165"/>
      <c r="IJ2" s="165"/>
      <c r="IK2" s="165"/>
      <c r="IL2" s="165"/>
      <c r="IM2" s="165"/>
      <c r="IN2" s="165"/>
      <c r="IO2" s="165"/>
      <c r="IP2" s="165"/>
      <c r="IQ2" s="165"/>
    </row>
    <row r="3" ht="12.75" customHeight="1" spans="1:251">
      <c r="A3" s="147"/>
      <c r="B3" s="147"/>
      <c r="C3" s="148"/>
      <c r="D3" s="14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6"/>
      <c r="B4" s="149"/>
      <c r="C4" s="150"/>
      <c r="D4" s="57" t="s">
        <v>313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3" t="s">
        <v>314</v>
      </c>
      <c r="B5" s="43"/>
      <c r="C5" s="43" t="s">
        <v>315</v>
      </c>
      <c r="D5" s="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5" t="s">
        <v>316</v>
      </c>
      <c r="B6" s="151" t="s">
        <v>317</v>
      </c>
      <c r="C6" s="45" t="s">
        <v>316</v>
      </c>
      <c r="D6" s="45" t="s">
        <v>317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102" t="s">
        <v>318</v>
      </c>
      <c r="B7" s="152">
        <v>7969.233962</v>
      </c>
      <c r="C7" s="102" t="s">
        <v>319</v>
      </c>
      <c r="D7" s="103">
        <v>4.222674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102" t="s">
        <v>320</v>
      </c>
      <c r="B8" s="139">
        <v>1097.82</v>
      </c>
      <c r="C8" s="102" t="s">
        <v>321</v>
      </c>
      <c r="D8" s="103">
        <v>207.417032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102" t="s">
        <v>322</v>
      </c>
      <c r="B9" s="139"/>
      <c r="C9" s="102" t="s">
        <v>323</v>
      </c>
      <c r="D9" s="103">
        <v>63.38236</v>
      </c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102" t="s">
        <v>324</v>
      </c>
      <c r="B10" s="139"/>
      <c r="C10" s="102" t="s">
        <v>325</v>
      </c>
      <c r="D10" s="103">
        <f>1097.82+2579.929752</f>
        <v>3677.749752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102" t="s">
        <v>326</v>
      </c>
      <c r="B11" s="139"/>
      <c r="C11" s="102" t="s">
        <v>327</v>
      </c>
      <c r="D11" s="103">
        <f>7636.733144+7881.095897</f>
        <v>15517.829041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102" t="s">
        <v>328</v>
      </c>
      <c r="B12" s="136">
        <v>10461.025649</v>
      </c>
      <c r="C12" s="102" t="s">
        <v>329</v>
      </c>
      <c r="D12" s="103">
        <v>57.478752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102" t="s">
        <v>330</v>
      </c>
      <c r="B13" s="136"/>
      <c r="C13" s="153"/>
      <c r="D13" s="10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102" t="s">
        <v>331</v>
      </c>
      <c r="B14" s="136"/>
      <c r="C14" s="153"/>
      <c r="D14" s="10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102" t="s">
        <v>332</v>
      </c>
      <c r="B15" s="139"/>
      <c r="C15" s="153"/>
      <c r="D15" s="10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54"/>
      <c r="B16" s="155"/>
      <c r="C16" s="156"/>
      <c r="D16" s="10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57" t="s">
        <v>333</v>
      </c>
      <c r="B17" s="158">
        <f>SUM(B7:B15)</f>
        <v>19528.079611</v>
      </c>
      <c r="C17" s="159" t="s">
        <v>334</v>
      </c>
      <c r="D17" s="160">
        <f>SUM(D7:D13)</f>
        <v>19528.079611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02" t="s">
        <v>335</v>
      </c>
      <c r="B18" s="161"/>
      <c r="C18" s="102" t="s">
        <v>336</v>
      </c>
      <c r="D18" s="101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02" t="s">
        <v>337</v>
      </c>
      <c r="B19" s="161"/>
      <c r="C19" s="102"/>
      <c r="D19" s="101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62" t="s">
        <v>338</v>
      </c>
      <c r="B20" s="163">
        <f>B17+B18+B19</f>
        <v>19528.079611</v>
      </c>
      <c r="C20" s="164" t="s">
        <v>339</v>
      </c>
      <c r="D20" s="160">
        <f>D17+D18</f>
        <v>19528.079611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5:251"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5:251"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6:251">
      <c r="F23" s="32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5:251">
      <c r="E24" s="32"/>
      <c r="F24" s="32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customHeight="1" spans="5:251"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customHeight="1" spans="5:5">
      <c r="E26" s="32"/>
    </row>
    <row r="27" customHeight="1" spans="3:3">
      <c r="C27" s="3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workbookViewId="0">
      <selection activeCell="J17" sqref="J17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2" customWidth="1"/>
    <col min="5" max="7" width="12.6333333333333" style="16" customWidth="1"/>
    <col min="8" max="8" width="15" style="16" customWidth="1"/>
    <col min="9" max="9" width="9.5" style="16" customWidth="1"/>
    <col min="10" max="10" width="14.12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340</v>
      </c>
    </row>
    <row r="2" s="61" customFormat="1" ht="43.5" customHeight="1" spans="1:13">
      <c r="A2" s="64" t="s">
        <v>341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20.1" customHeight="1" spans="1:1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ht="20.1" customHeight="1" spans="1:1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 t="s">
        <v>313</v>
      </c>
    </row>
    <row r="5" ht="50" customHeight="1" spans="1:13">
      <c r="A5" s="43" t="s">
        <v>342</v>
      </c>
      <c r="B5" s="43"/>
      <c r="C5" s="142" t="s">
        <v>343</v>
      </c>
      <c r="D5" s="6" t="s">
        <v>337</v>
      </c>
      <c r="E5" s="6" t="s">
        <v>344</v>
      </c>
      <c r="F5" s="6" t="s">
        <v>345</v>
      </c>
      <c r="G5" s="6" t="s">
        <v>346</v>
      </c>
      <c r="H5" s="6" t="s">
        <v>347</v>
      </c>
      <c r="I5" s="6" t="s">
        <v>348</v>
      </c>
      <c r="J5" s="6" t="s">
        <v>349</v>
      </c>
      <c r="K5" s="6" t="s">
        <v>350</v>
      </c>
      <c r="L5" s="6" t="s">
        <v>351</v>
      </c>
      <c r="M5" s="6" t="s">
        <v>352</v>
      </c>
    </row>
    <row r="6" ht="50" customHeight="1" spans="1:13">
      <c r="A6" s="131" t="s">
        <v>353</v>
      </c>
      <c r="B6" s="132" t="s">
        <v>354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31" t="s">
        <v>343</v>
      </c>
      <c r="B7" s="131"/>
      <c r="C7" s="133">
        <f>SUM(D7:M7)</f>
        <v>19528.079611</v>
      </c>
      <c r="D7" s="133">
        <v>0</v>
      </c>
      <c r="E7" s="133">
        <v>7969.233962</v>
      </c>
      <c r="F7" s="133">
        <v>1097.82</v>
      </c>
      <c r="G7" s="133">
        <v>0</v>
      </c>
      <c r="H7" s="133">
        <v>0</v>
      </c>
      <c r="I7" s="133">
        <v>0</v>
      </c>
      <c r="J7" s="133">
        <f>SUM(J21,J25)</f>
        <v>10461.025649</v>
      </c>
      <c r="K7" s="133">
        <v>0</v>
      </c>
      <c r="L7" s="133">
        <v>0</v>
      </c>
      <c r="M7" s="133">
        <v>0</v>
      </c>
    </row>
    <row r="8" ht="23" customHeight="1" spans="1:13">
      <c r="A8" s="71" t="s">
        <v>355</v>
      </c>
      <c r="B8" s="81" t="s">
        <v>319</v>
      </c>
      <c r="C8" s="136">
        <v>0</v>
      </c>
      <c r="D8" s="136">
        <v>0</v>
      </c>
      <c r="E8" s="136">
        <v>4.222674</v>
      </c>
      <c r="F8" s="136"/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</row>
    <row r="9" ht="23" customHeight="1" spans="1:13">
      <c r="A9" s="74" t="s">
        <v>356</v>
      </c>
      <c r="B9" s="82" t="s">
        <v>357</v>
      </c>
      <c r="C9" s="136">
        <v>0</v>
      </c>
      <c r="D9" s="136">
        <v>0</v>
      </c>
      <c r="E9" s="136">
        <v>4.222674</v>
      </c>
      <c r="F9" s="136"/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</row>
    <row r="10" ht="23" customHeight="1" spans="1:13">
      <c r="A10" s="74" t="s">
        <v>358</v>
      </c>
      <c r="B10" s="82" t="s">
        <v>359</v>
      </c>
      <c r="C10" s="136">
        <v>0</v>
      </c>
      <c r="D10" s="136">
        <v>0</v>
      </c>
      <c r="E10" s="136">
        <v>4.222674</v>
      </c>
      <c r="F10" s="136"/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</row>
    <row r="11" ht="23" customHeight="1" spans="1:13">
      <c r="A11" s="71" t="s">
        <v>360</v>
      </c>
      <c r="B11" s="81" t="s">
        <v>321</v>
      </c>
      <c r="C11" s="136">
        <v>0</v>
      </c>
      <c r="D11" s="136">
        <v>0</v>
      </c>
      <c r="E11" s="136">
        <v>207.417032</v>
      </c>
      <c r="F11" s="136"/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</row>
    <row r="12" ht="23" customHeight="1" spans="1:13">
      <c r="A12" s="74" t="s">
        <v>361</v>
      </c>
      <c r="B12" s="82" t="s">
        <v>362</v>
      </c>
      <c r="C12" s="136">
        <v>0</v>
      </c>
      <c r="D12" s="136">
        <v>0</v>
      </c>
      <c r="E12" s="136">
        <v>207.417032</v>
      </c>
      <c r="F12" s="136"/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</row>
    <row r="13" ht="23" customHeight="1" spans="1:13">
      <c r="A13" s="74" t="s">
        <v>363</v>
      </c>
      <c r="B13" s="82" t="s">
        <v>364</v>
      </c>
      <c r="C13" s="136">
        <v>0</v>
      </c>
      <c r="D13" s="136">
        <v>0</v>
      </c>
      <c r="E13" s="136">
        <v>66.872256</v>
      </c>
      <c r="F13" s="136"/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</row>
    <row r="14" ht="23" customHeight="1" spans="1:13">
      <c r="A14" s="74" t="s">
        <v>365</v>
      </c>
      <c r="B14" s="82" t="s">
        <v>366</v>
      </c>
      <c r="C14" s="136">
        <v>0</v>
      </c>
      <c r="D14" s="136">
        <v>0</v>
      </c>
      <c r="E14" s="136">
        <v>33.436128</v>
      </c>
      <c r="F14" s="136"/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</row>
    <row r="15" ht="23" customHeight="1" spans="1:13">
      <c r="A15" s="74" t="s">
        <v>367</v>
      </c>
      <c r="B15" s="82" t="s">
        <v>368</v>
      </c>
      <c r="C15" s="136">
        <v>0</v>
      </c>
      <c r="D15" s="136">
        <v>0</v>
      </c>
      <c r="E15" s="136">
        <v>107.108648</v>
      </c>
      <c r="F15" s="136"/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</row>
    <row r="16" ht="23" customHeight="1" spans="1:13">
      <c r="A16" s="71" t="s">
        <v>369</v>
      </c>
      <c r="B16" s="81" t="s">
        <v>323</v>
      </c>
      <c r="C16" s="136">
        <v>0</v>
      </c>
      <c r="D16" s="136">
        <v>0</v>
      </c>
      <c r="E16" s="136">
        <v>63.38236</v>
      </c>
      <c r="F16" s="136"/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</row>
    <row r="17" ht="23" customHeight="1" spans="1:13">
      <c r="A17" s="74" t="s">
        <v>370</v>
      </c>
      <c r="B17" s="82" t="s">
        <v>371</v>
      </c>
      <c r="C17" s="136">
        <v>0</v>
      </c>
      <c r="D17" s="136">
        <v>0</v>
      </c>
      <c r="E17" s="136">
        <v>63.38236</v>
      </c>
      <c r="F17" s="136"/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</row>
    <row r="18" ht="23" customHeight="1" spans="1:13">
      <c r="A18" s="74" t="s">
        <v>372</v>
      </c>
      <c r="B18" s="82" t="s">
        <v>373</v>
      </c>
      <c r="C18" s="136">
        <v>0</v>
      </c>
      <c r="D18" s="136">
        <v>0</v>
      </c>
      <c r="E18" s="136">
        <v>41.79516</v>
      </c>
      <c r="F18" s="136"/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</row>
    <row r="19" ht="23" customHeight="1" spans="1:13">
      <c r="A19" s="74" t="s">
        <v>374</v>
      </c>
      <c r="B19" s="82" t="s">
        <v>375</v>
      </c>
      <c r="C19" s="136">
        <v>0</v>
      </c>
      <c r="D19" s="136">
        <v>0</v>
      </c>
      <c r="E19" s="136">
        <v>8.8144</v>
      </c>
      <c r="F19" s="136"/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</row>
    <row r="20" ht="23" customHeight="1" spans="1:13">
      <c r="A20" s="74" t="s">
        <v>376</v>
      </c>
      <c r="B20" s="82" t="s">
        <v>377</v>
      </c>
      <c r="C20" s="136">
        <v>0</v>
      </c>
      <c r="D20" s="136">
        <v>0</v>
      </c>
      <c r="E20" s="136">
        <v>12.7728</v>
      </c>
      <c r="F20" s="136"/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</row>
    <row r="21" ht="23" customHeight="1" spans="1:13">
      <c r="A21" s="71" t="s">
        <v>378</v>
      </c>
      <c r="B21" s="81" t="s">
        <v>325</v>
      </c>
      <c r="C21" s="136">
        <v>0</v>
      </c>
      <c r="D21" s="136">
        <v>0</v>
      </c>
      <c r="E21" s="136"/>
      <c r="F21" s="136">
        <v>1097.82</v>
      </c>
      <c r="G21" s="136">
        <v>0</v>
      </c>
      <c r="H21" s="136">
        <v>0</v>
      </c>
      <c r="I21" s="136">
        <v>0</v>
      </c>
      <c r="J21" s="136">
        <f>J22</f>
        <v>2579.929752</v>
      </c>
      <c r="K21" s="136">
        <v>0</v>
      </c>
      <c r="L21" s="136">
        <v>0</v>
      </c>
      <c r="M21" s="136">
        <v>0</v>
      </c>
    </row>
    <row r="22" ht="23" customHeight="1" spans="1:13">
      <c r="A22" s="74" t="s">
        <v>379</v>
      </c>
      <c r="B22" s="82" t="s">
        <v>380</v>
      </c>
      <c r="C22" s="136">
        <v>0</v>
      </c>
      <c r="D22" s="136">
        <v>0</v>
      </c>
      <c r="E22" s="136"/>
      <c r="F22" s="136">
        <v>1097.82</v>
      </c>
      <c r="G22" s="136">
        <v>0</v>
      </c>
      <c r="H22" s="136">
        <v>0</v>
      </c>
      <c r="I22" s="136">
        <v>0</v>
      </c>
      <c r="J22" s="136">
        <f>SUM(J23:J24)</f>
        <v>2579.929752</v>
      </c>
      <c r="K22" s="136">
        <v>0</v>
      </c>
      <c r="L22" s="136">
        <v>0</v>
      </c>
      <c r="M22" s="136">
        <v>0</v>
      </c>
    </row>
    <row r="23" ht="23" customHeight="1" spans="1:13">
      <c r="A23" s="74" t="s">
        <v>381</v>
      </c>
      <c r="B23" s="81" t="s">
        <v>382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2104</v>
      </c>
      <c r="K23" s="136">
        <v>0</v>
      </c>
      <c r="L23" s="136">
        <v>0</v>
      </c>
      <c r="M23" s="136">
        <v>0</v>
      </c>
    </row>
    <row r="24" ht="23" customHeight="1" spans="1:13">
      <c r="A24" s="74" t="s">
        <v>383</v>
      </c>
      <c r="B24" s="81" t="s">
        <v>384</v>
      </c>
      <c r="C24" s="136">
        <v>0</v>
      </c>
      <c r="D24" s="136">
        <v>0</v>
      </c>
      <c r="E24" s="136"/>
      <c r="F24" s="136">
        <v>1097.82</v>
      </c>
      <c r="G24" s="136">
        <v>0</v>
      </c>
      <c r="H24" s="136">
        <v>0</v>
      </c>
      <c r="I24" s="136">
        <v>0</v>
      </c>
      <c r="J24" s="136">
        <v>475.929752</v>
      </c>
      <c r="K24" s="136">
        <v>0</v>
      </c>
      <c r="L24" s="136">
        <v>0</v>
      </c>
      <c r="M24" s="136">
        <v>0</v>
      </c>
    </row>
    <row r="25" ht="23" customHeight="1" spans="1:13">
      <c r="A25" s="71" t="s">
        <v>385</v>
      </c>
      <c r="B25" s="81" t="s">
        <v>327</v>
      </c>
      <c r="C25" s="136">
        <v>0</v>
      </c>
      <c r="D25" s="136">
        <v>0</v>
      </c>
      <c r="E25" s="136">
        <v>7636.733144</v>
      </c>
      <c r="F25" s="136"/>
      <c r="G25" s="136">
        <v>0</v>
      </c>
      <c r="H25" s="136">
        <v>0</v>
      </c>
      <c r="I25" s="136">
        <v>0</v>
      </c>
      <c r="J25" s="136">
        <f>J26</f>
        <v>7881.095897</v>
      </c>
      <c r="K25" s="136">
        <v>0</v>
      </c>
      <c r="L25" s="136">
        <v>0</v>
      </c>
      <c r="M25" s="136">
        <v>0</v>
      </c>
    </row>
    <row r="26" ht="23" customHeight="1" spans="1:13">
      <c r="A26" s="74" t="s">
        <v>386</v>
      </c>
      <c r="B26" s="82" t="s">
        <v>387</v>
      </c>
      <c r="C26" s="136">
        <v>0</v>
      </c>
      <c r="D26" s="136">
        <v>0</v>
      </c>
      <c r="E26" s="136">
        <v>7636.733144</v>
      </c>
      <c r="F26" s="136"/>
      <c r="G26" s="136">
        <v>0</v>
      </c>
      <c r="H26" s="136">
        <v>0</v>
      </c>
      <c r="I26" s="136">
        <v>0</v>
      </c>
      <c r="J26" s="136">
        <f>SUM(J27:J30)</f>
        <v>7881.095897</v>
      </c>
      <c r="K26" s="136">
        <v>0</v>
      </c>
      <c r="L26" s="136">
        <v>0</v>
      </c>
      <c r="M26" s="136">
        <v>0</v>
      </c>
    </row>
    <row r="27" ht="23" customHeight="1" spans="1:13">
      <c r="A27" s="74" t="s">
        <v>388</v>
      </c>
      <c r="B27" s="82" t="s">
        <v>389</v>
      </c>
      <c r="C27" s="136">
        <v>0</v>
      </c>
      <c r="D27" s="136">
        <v>0</v>
      </c>
      <c r="E27" s="136">
        <v>725.842942</v>
      </c>
      <c r="F27" s="136"/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</row>
    <row r="28" ht="23" customHeight="1" spans="1:13">
      <c r="A28" s="74" t="s">
        <v>390</v>
      </c>
      <c r="B28" s="82" t="s">
        <v>391</v>
      </c>
      <c r="C28" s="136">
        <v>0</v>
      </c>
      <c r="D28" s="136">
        <v>0</v>
      </c>
      <c r="E28" s="136">
        <v>55</v>
      </c>
      <c r="F28" s="136"/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</row>
    <row r="29" ht="23" customHeight="1" spans="1:13">
      <c r="A29" s="74" t="s">
        <v>392</v>
      </c>
      <c r="B29" s="82" t="s">
        <v>393</v>
      </c>
      <c r="C29" s="136">
        <v>0</v>
      </c>
      <c r="D29" s="136">
        <v>0</v>
      </c>
      <c r="E29" s="136">
        <v>4697.320202</v>
      </c>
      <c r="F29" s="136"/>
      <c r="G29" s="136">
        <v>0</v>
      </c>
      <c r="H29" s="136">
        <v>0</v>
      </c>
      <c r="I29" s="136">
        <v>0</v>
      </c>
      <c r="J29" s="136">
        <v>7146.870119</v>
      </c>
      <c r="K29" s="136">
        <v>0</v>
      </c>
      <c r="L29" s="136">
        <v>0</v>
      </c>
      <c r="M29" s="136">
        <v>0</v>
      </c>
    </row>
    <row r="30" ht="23" customHeight="1" spans="1:13">
      <c r="A30" s="74" t="s">
        <v>394</v>
      </c>
      <c r="B30" s="82" t="s">
        <v>395</v>
      </c>
      <c r="C30" s="136">
        <v>0</v>
      </c>
      <c r="D30" s="136">
        <v>0</v>
      </c>
      <c r="E30" s="136">
        <v>2158.57</v>
      </c>
      <c r="F30" s="136"/>
      <c r="G30" s="136">
        <v>0</v>
      </c>
      <c r="H30" s="136">
        <v>0</v>
      </c>
      <c r="I30" s="136">
        <v>0</v>
      </c>
      <c r="J30" s="136">
        <v>734.225778</v>
      </c>
      <c r="K30" s="136">
        <v>0</v>
      </c>
      <c r="L30" s="136">
        <v>0</v>
      </c>
      <c r="M30" s="136">
        <v>0</v>
      </c>
    </row>
    <row r="31" ht="23" customHeight="1" spans="1:13">
      <c r="A31" s="71" t="s">
        <v>396</v>
      </c>
      <c r="B31" s="81" t="s">
        <v>329</v>
      </c>
      <c r="C31" s="136">
        <v>0</v>
      </c>
      <c r="D31" s="136">
        <v>0</v>
      </c>
      <c r="E31" s="136">
        <v>57.478752</v>
      </c>
      <c r="F31" s="136"/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</row>
    <row r="32" ht="23" customHeight="1" spans="1:13">
      <c r="A32" s="74" t="s">
        <v>397</v>
      </c>
      <c r="B32" s="82" t="s">
        <v>398</v>
      </c>
      <c r="C32" s="136">
        <v>0</v>
      </c>
      <c r="D32" s="136">
        <v>0</v>
      </c>
      <c r="E32" s="136">
        <v>57.478752</v>
      </c>
      <c r="F32" s="136"/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</row>
    <row r="33" ht="23" customHeight="1" spans="1:13">
      <c r="A33" s="74" t="s">
        <v>399</v>
      </c>
      <c r="B33" s="82" t="s">
        <v>400</v>
      </c>
      <c r="C33" s="139">
        <v>0</v>
      </c>
      <c r="D33" s="139">
        <v>0</v>
      </c>
      <c r="E33" s="139">
        <v>57.478752</v>
      </c>
      <c r="F33" s="139"/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4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2" workbookViewId="0">
      <selection activeCell="F30" sqref="F30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401</v>
      </c>
      <c r="B1" s="32"/>
    </row>
    <row r="2" s="61" customFormat="1" ht="44.25" customHeight="1" spans="1:8">
      <c r="A2" s="126" t="s">
        <v>402</v>
      </c>
      <c r="B2" s="126"/>
      <c r="C2" s="126"/>
      <c r="D2" s="126"/>
      <c r="E2" s="126"/>
      <c r="F2" s="126"/>
      <c r="G2" s="126"/>
      <c r="H2" s="126"/>
    </row>
    <row r="3" ht="20.1" customHeight="1" spans="1:8">
      <c r="A3" s="127"/>
      <c r="B3" s="128"/>
      <c r="C3" s="129"/>
      <c r="D3" s="129"/>
      <c r="E3" s="129"/>
      <c r="F3" s="129"/>
      <c r="G3" s="129"/>
      <c r="H3" s="130"/>
    </row>
    <row r="4" ht="25.5" customHeight="1" spans="1:8">
      <c r="A4" s="67"/>
      <c r="B4" s="66"/>
      <c r="C4" s="67"/>
      <c r="D4" s="67"/>
      <c r="E4" s="67"/>
      <c r="F4" s="67"/>
      <c r="G4" s="67"/>
      <c r="H4" s="57" t="s">
        <v>313</v>
      </c>
    </row>
    <row r="5" ht="36" customHeight="1" spans="1:8">
      <c r="A5" s="43" t="s">
        <v>342</v>
      </c>
      <c r="B5" s="43"/>
      <c r="C5" s="6" t="s">
        <v>343</v>
      </c>
      <c r="D5" s="6" t="s">
        <v>403</v>
      </c>
      <c r="E5" s="6" t="s">
        <v>404</v>
      </c>
      <c r="F5" s="6" t="s">
        <v>405</v>
      </c>
      <c r="G5" s="6" t="s">
        <v>406</v>
      </c>
      <c r="H5" s="6" t="s">
        <v>407</v>
      </c>
    </row>
    <row r="6" ht="36" customHeight="1" spans="1:8">
      <c r="A6" s="131" t="s">
        <v>353</v>
      </c>
      <c r="B6" s="132" t="s">
        <v>354</v>
      </c>
      <c r="C6" s="6"/>
      <c r="D6" s="6"/>
      <c r="E6" s="6"/>
      <c r="F6" s="6"/>
      <c r="G6" s="6"/>
      <c r="H6" s="6"/>
    </row>
    <row r="7" ht="24" customHeight="1" spans="1:8">
      <c r="A7" s="131" t="s">
        <v>343</v>
      </c>
      <c r="B7" s="131"/>
      <c r="C7" s="133">
        <f>SUM(D7:H7)</f>
        <v>19528.079611</v>
      </c>
      <c r="D7" s="133">
        <v>1058.34376</v>
      </c>
      <c r="E7" s="133">
        <f>SUM(E21,E25)</f>
        <v>18469.735851</v>
      </c>
      <c r="F7" s="133"/>
      <c r="G7" s="133"/>
      <c r="H7" s="133"/>
    </row>
    <row r="8" ht="23" customHeight="1" spans="1:8">
      <c r="A8" s="134" t="s">
        <v>355</v>
      </c>
      <c r="B8" s="135" t="s">
        <v>319</v>
      </c>
      <c r="C8" s="136">
        <v>4.222674</v>
      </c>
      <c r="D8" s="136">
        <v>4.222674</v>
      </c>
      <c r="E8" s="136"/>
      <c r="F8" s="136"/>
      <c r="G8" s="136"/>
      <c r="H8" s="136"/>
    </row>
    <row r="9" ht="23" customHeight="1" spans="1:8">
      <c r="A9" s="137" t="s">
        <v>408</v>
      </c>
      <c r="B9" s="135" t="s">
        <v>409</v>
      </c>
      <c r="C9" s="136">
        <v>4.222674</v>
      </c>
      <c r="D9" s="136">
        <v>4.222674</v>
      </c>
      <c r="E9" s="136"/>
      <c r="F9" s="136"/>
      <c r="G9" s="136"/>
      <c r="H9" s="136"/>
    </row>
    <row r="10" ht="23" customHeight="1" spans="1:8">
      <c r="A10" s="137" t="s">
        <v>410</v>
      </c>
      <c r="B10" s="135" t="s">
        <v>411</v>
      </c>
      <c r="C10" s="136">
        <v>4.222674</v>
      </c>
      <c r="D10" s="136">
        <v>4.222674</v>
      </c>
      <c r="E10" s="136"/>
      <c r="F10" s="136"/>
      <c r="G10" s="136"/>
      <c r="H10" s="136"/>
    </row>
    <row r="11" ht="23" customHeight="1" spans="1:8">
      <c r="A11" s="134" t="s">
        <v>360</v>
      </c>
      <c r="B11" s="135" t="s">
        <v>321</v>
      </c>
      <c r="C11" s="136">
        <v>207.417032</v>
      </c>
      <c r="D11" s="136">
        <v>207.417032</v>
      </c>
      <c r="E11" s="136"/>
      <c r="F11" s="136"/>
      <c r="G11" s="136"/>
      <c r="H11" s="136"/>
    </row>
    <row r="12" ht="23" customHeight="1" spans="1:9">
      <c r="A12" s="137" t="s">
        <v>412</v>
      </c>
      <c r="B12" s="135" t="s">
        <v>413</v>
      </c>
      <c r="C12" s="136">
        <v>207.417032</v>
      </c>
      <c r="D12" s="136">
        <v>207.417032</v>
      </c>
      <c r="E12" s="136"/>
      <c r="F12" s="136"/>
      <c r="G12" s="136"/>
      <c r="H12" s="136"/>
      <c r="I12" s="32"/>
    </row>
    <row r="13" ht="23" customHeight="1" spans="1:8">
      <c r="A13" s="137" t="s">
        <v>414</v>
      </c>
      <c r="B13" s="135" t="s">
        <v>415</v>
      </c>
      <c r="C13" s="136">
        <v>66.872256</v>
      </c>
      <c r="D13" s="136">
        <v>66.872256</v>
      </c>
      <c r="E13" s="136"/>
      <c r="F13" s="136"/>
      <c r="G13" s="136"/>
      <c r="H13" s="136"/>
    </row>
    <row r="14" ht="23" customHeight="1" spans="1:8">
      <c r="A14" s="137" t="s">
        <v>416</v>
      </c>
      <c r="B14" s="135" t="s">
        <v>417</v>
      </c>
      <c r="C14" s="136">
        <v>33.436128</v>
      </c>
      <c r="D14" s="136">
        <v>33.436128</v>
      </c>
      <c r="E14" s="136"/>
      <c r="F14" s="136"/>
      <c r="G14" s="136"/>
      <c r="H14" s="136"/>
    </row>
    <row r="15" ht="23" customHeight="1" spans="1:9">
      <c r="A15" s="137" t="s">
        <v>418</v>
      </c>
      <c r="B15" s="135" t="s">
        <v>419</v>
      </c>
      <c r="C15" s="136">
        <v>107.108648</v>
      </c>
      <c r="D15" s="136">
        <v>107.108648</v>
      </c>
      <c r="E15" s="136"/>
      <c r="F15" s="136"/>
      <c r="G15" s="136"/>
      <c r="H15" s="136"/>
      <c r="I15" s="32"/>
    </row>
    <row r="16" ht="23" customHeight="1" spans="1:8">
      <c r="A16" s="134" t="s">
        <v>369</v>
      </c>
      <c r="B16" s="135" t="s">
        <v>323</v>
      </c>
      <c r="C16" s="136">
        <v>63.38236</v>
      </c>
      <c r="D16" s="136">
        <v>63.38236</v>
      </c>
      <c r="E16" s="136"/>
      <c r="F16" s="136"/>
      <c r="G16" s="136"/>
      <c r="H16" s="136"/>
    </row>
    <row r="17" ht="23" customHeight="1" spans="1:8">
      <c r="A17" s="137" t="s">
        <v>420</v>
      </c>
      <c r="B17" s="135" t="s">
        <v>421</v>
      </c>
      <c r="C17" s="136">
        <v>63.38236</v>
      </c>
      <c r="D17" s="136">
        <v>63.38236</v>
      </c>
      <c r="E17" s="136"/>
      <c r="F17" s="136"/>
      <c r="G17" s="136"/>
      <c r="H17" s="136"/>
    </row>
    <row r="18" ht="23" customHeight="1" spans="1:8">
      <c r="A18" s="137" t="s">
        <v>422</v>
      </c>
      <c r="B18" s="135" t="s">
        <v>423</v>
      </c>
      <c r="C18" s="136">
        <v>41.79516</v>
      </c>
      <c r="D18" s="136">
        <v>41.79516</v>
      </c>
      <c r="E18" s="136"/>
      <c r="F18" s="136"/>
      <c r="G18" s="136"/>
      <c r="H18" s="136"/>
    </row>
    <row r="19" ht="23" customHeight="1" spans="1:8">
      <c r="A19" s="137" t="s">
        <v>424</v>
      </c>
      <c r="B19" s="135" t="s">
        <v>425</v>
      </c>
      <c r="C19" s="136">
        <v>8.8144</v>
      </c>
      <c r="D19" s="136">
        <v>8.8144</v>
      </c>
      <c r="E19" s="136"/>
      <c r="F19" s="136"/>
      <c r="G19" s="136"/>
      <c r="H19" s="136"/>
    </row>
    <row r="20" ht="23" customHeight="1" spans="1:8">
      <c r="A20" s="137" t="s">
        <v>426</v>
      </c>
      <c r="B20" s="135" t="s">
        <v>427</v>
      </c>
      <c r="C20" s="136">
        <v>12.7728</v>
      </c>
      <c r="D20" s="136">
        <v>12.7728</v>
      </c>
      <c r="E20" s="136"/>
      <c r="F20" s="136"/>
      <c r="G20" s="136"/>
      <c r="H20" s="136"/>
    </row>
    <row r="21" ht="23" customHeight="1" spans="1:8">
      <c r="A21" s="134" t="s">
        <v>378</v>
      </c>
      <c r="B21" s="135" t="s">
        <v>325</v>
      </c>
      <c r="C21" s="136">
        <v>1097.82</v>
      </c>
      <c r="D21" s="136"/>
      <c r="E21" s="136">
        <f>E22</f>
        <v>3677.749752</v>
      </c>
      <c r="F21" s="136"/>
      <c r="G21" s="136"/>
      <c r="H21" s="136"/>
    </row>
    <row r="22" ht="23" customHeight="1" spans="1:8">
      <c r="A22" s="137" t="s">
        <v>428</v>
      </c>
      <c r="B22" s="135" t="s">
        <v>429</v>
      </c>
      <c r="C22" s="136">
        <v>1097.82</v>
      </c>
      <c r="D22" s="136"/>
      <c r="E22" s="136">
        <f>E23+E24</f>
        <v>3677.749752</v>
      </c>
      <c r="F22" s="136"/>
      <c r="G22" s="136"/>
      <c r="H22" s="136"/>
    </row>
    <row r="23" ht="23" customHeight="1" spans="1:8">
      <c r="A23" s="138" t="s">
        <v>430</v>
      </c>
      <c r="B23" s="81" t="s">
        <v>431</v>
      </c>
      <c r="C23" s="136"/>
      <c r="D23" s="136"/>
      <c r="E23" s="136">
        <f>2104</f>
        <v>2104</v>
      </c>
      <c r="F23" s="136"/>
      <c r="G23" s="136"/>
      <c r="H23" s="136"/>
    </row>
    <row r="24" ht="23" customHeight="1" spans="1:8">
      <c r="A24" s="137" t="s">
        <v>432</v>
      </c>
      <c r="B24" s="135" t="s">
        <v>433</v>
      </c>
      <c r="C24" s="136">
        <v>1097.82</v>
      </c>
      <c r="D24" s="136"/>
      <c r="E24" s="136">
        <f>1097.82+475.929752</f>
        <v>1573.749752</v>
      </c>
      <c r="F24" s="136"/>
      <c r="G24" s="136"/>
      <c r="H24" s="136"/>
    </row>
    <row r="25" ht="23" customHeight="1" spans="1:8">
      <c r="A25" s="134" t="s">
        <v>385</v>
      </c>
      <c r="B25" s="135" t="s">
        <v>327</v>
      </c>
      <c r="C25" s="136">
        <v>7636.733144</v>
      </c>
      <c r="D25" s="136">
        <v>725.842942</v>
      </c>
      <c r="E25" s="136">
        <f>E26</f>
        <v>14791.986099</v>
      </c>
      <c r="F25" s="136"/>
      <c r="G25" s="136"/>
      <c r="H25" s="136"/>
    </row>
    <row r="26" ht="23" customHeight="1" spans="1:8">
      <c r="A26" s="137" t="s">
        <v>434</v>
      </c>
      <c r="B26" s="135" t="s">
        <v>435</v>
      </c>
      <c r="C26" s="136">
        <v>7636.733144</v>
      </c>
      <c r="D26" s="136">
        <v>725.842942</v>
      </c>
      <c r="E26" s="136">
        <f>SUM(E27:E30)</f>
        <v>14791.986099</v>
      </c>
      <c r="F26" s="136"/>
      <c r="G26" s="136"/>
      <c r="H26" s="136"/>
    </row>
    <row r="27" ht="23" customHeight="1" spans="1:8">
      <c r="A27" s="137" t="s">
        <v>436</v>
      </c>
      <c r="B27" s="135" t="s">
        <v>437</v>
      </c>
      <c r="C27" s="136">
        <v>725.842942</v>
      </c>
      <c r="D27" s="136">
        <v>725.842942</v>
      </c>
      <c r="E27" s="136"/>
      <c r="F27" s="136"/>
      <c r="G27" s="136"/>
      <c r="H27" s="136"/>
    </row>
    <row r="28" ht="23" customHeight="1" spans="1:8">
      <c r="A28" s="137" t="s">
        <v>438</v>
      </c>
      <c r="B28" s="135" t="s">
        <v>439</v>
      </c>
      <c r="C28" s="136">
        <v>55</v>
      </c>
      <c r="D28" s="136"/>
      <c r="E28" s="136">
        <v>55</v>
      </c>
      <c r="F28" s="136"/>
      <c r="G28" s="136"/>
      <c r="H28" s="136"/>
    </row>
    <row r="29" ht="23" customHeight="1" spans="1:8">
      <c r="A29" s="137" t="s">
        <v>440</v>
      </c>
      <c r="B29" s="135" t="s">
        <v>441</v>
      </c>
      <c r="C29" s="136">
        <v>4697.320202</v>
      </c>
      <c r="D29" s="136"/>
      <c r="E29" s="136">
        <f>4697.320202+7146.870119</f>
        <v>11844.190321</v>
      </c>
      <c r="F29" s="136"/>
      <c r="G29" s="136"/>
      <c r="H29" s="136"/>
    </row>
    <row r="30" ht="23" customHeight="1" spans="1:8">
      <c r="A30" s="137" t="s">
        <v>442</v>
      </c>
      <c r="B30" s="135" t="s">
        <v>443</v>
      </c>
      <c r="C30" s="136">
        <v>2158.57</v>
      </c>
      <c r="D30" s="136"/>
      <c r="E30" s="136">
        <f>2158.57+734.225778</f>
        <v>2892.795778</v>
      </c>
      <c r="F30" s="136"/>
      <c r="G30" s="136"/>
      <c r="H30" s="136"/>
    </row>
    <row r="31" ht="23" customHeight="1" spans="1:8">
      <c r="A31" s="134" t="s">
        <v>396</v>
      </c>
      <c r="B31" s="135" t="s">
        <v>329</v>
      </c>
      <c r="C31" s="136">
        <v>57.478752</v>
      </c>
      <c r="D31" s="136">
        <v>57.478752</v>
      </c>
      <c r="E31" s="136"/>
      <c r="F31" s="136"/>
      <c r="G31" s="136"/>
      <c r="H31" s="136"/>
    </row>
    <row r="32" ht="23" customHeight="1" spans="1:8">
      <c r="A32" s="137" t="s">
        <v>444</v>
      </c>
      <c r="B32" s="135" t="s">
        <v>445</v>
      </c>
      <c r="C32" s="136">
        <v>57.478752</v>
      </c>
      <c r="D32" s="136">
        <v>57.478752</v>
      </c>
      <c r="E32" s="136"/>
      <c r="F32" s="136"/>
      <c r="G32" s="136"/>
      <c r="H32" s="136"/>
    </row>
    <row r="33" ht="23" customHeight="1" spans="1:8">
      <c r="A33" s="137" t="s">
        <v>446</v>
      </c>
      <c r="B33" s="135" t="s">
        <v>447</v>
      </c>
      <c r="C33" s="139">
        <v>57.478752</v>
      </c>
      <c r="D33" s="139">
        <v>57.478752</v>
      </c>
      <c r="E33" s="139"/>
      <c r="F33" s="139"/>
      <c r="G33" s="139"/>
      <c r="H33" s="13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25" sqref="D25"/>
    </sheetView>
  </sheetViews>
  <sheetFormatPr defaultColWidth="6.88333333333333" defaultRowHeight="20.1" customHeight="1"/>
  <cols>
    <col min="1" max="1" width="26.8916666666667" style="85" customWidth="1"/>
    <col min="2" max="2" width="20.1083333333333" style="85" customWidth="1"/>
    <col min="3" max="3" width="24.1083333333333" style="85" customWidth="1"/>
    <col min="4" max="4" width="18.5" style="85" customWidth="1"/>
    <col min="5" max="6" width="19" style="85" customWidth="1"/>
    <col min="7" max="7" width="22.5" style="85" customWidth="1"/>
    <col min="8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2" t="s">
        <v>448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449</v>
      </c>
      <c r="B2" s="89"/>
      <c r="C2" s="89"/>
      <c r="D2" s="89"/>
      <c r="E2" s="89"/>
      <c r="F2" s="89"/>
      <c r="G2" s="89"/>
    </row>
    <row r="3" s="83" customFormat="1" customHeight="1" spans="1:7">
      <c r="A3" s="90"/>
      <c r="B3" s="87"/>
      <c r="C3" s="87"/>
      <c r="D3" s="87"/>
      <c r="E3" s="87"/>
      <c r="F3" s="87"/>
      <c r="G3" s="87"/>
    </row>
    <row r="4" s="83" customFormat="1" customHeight="1" spans="1:7">
      <c r="A4" s="91"/>
      <c r="B4" s="92"/>
      <c r="C4" s="92"/>
      <c r="D4" s="92"/>
      <c r="E4" s="92"/>
      <c r="F4" s="92"/>
      <c r="G4" s="93" t="s">
        <v>313</v>
      </c>
    </row>
    <row r="5" s="83" customFormat="1" ht="29" customHeight="1" spans="1:7">
      <c r="A5" s="94" t="s">
        <v>314</v>
      </c>
      <c r="B5" s="94"/>
      <c r="C5" s="94" t="s">
        <v>315</v>
      </c>
      <c r="D5" s="94"/>
      <c r="E5" s="94"/>
      <c r="F5" s="94"/>
      <c r="G5" s="94"/>
    </row>
    <row r="6" s="83" customFormat="1" ht="45" customHeight="1" spans="1:7">
      <c r="A6" s="95" t="s">
        <v>316</v>
      </c>
      <c r="B6" s="95" t="s">
        <v>317</v>
      </c>
      <c r="C6" s="95" t="s">
        <v>316</v>
      </c>
      <c r="D6" s="95" t="s">
        <v>343</v>
      </c>
      <c r="E6" s="95" t="s">
        <v>450</v>
      </c>
      <c r="F6" s="95" t="s">
        <v>451</v>
      </c>
      <c r="G6" s="95" t="s">
        <v>452</v>
      </c>
    </row>
    <row r="7" s="83" customFormat="1" customHeight="1" spans="1:7">
      <c r="A7" s="96" t="s">
        <v>453</v>
      </c>
      <c r="B7" s="97">
        <f>SUM(B8:B10)</f>
        <v>19528.079611</v>
      </c>
      <c r="C7" s="98" t="s">
        <v>454</v>
      </c>
      <c r="D7" s="33">
        <f>SUM(D8:D13)</f>
        <v>19528.079611</v>
      </c>
      <c r="E7" s="33">
        <f>SUM(E8:E13)</f>
        <v>15850.329859</v>
      </c>
      <c r="F7" s="33">
        <f>SUM(F8:F13)</f>
        <v>3677.749752</v>
      </c>
      <c r="G7" s="99"/>
    </row>
    <row r="8" s="83" customFormat="1" customHeight="1" spans="1:7">
      <c r="A8" s="100" t="s">
        <v>455</v>
      </c>
      <c r="B8" s="101">
        <f>7969.233962+7881.095897</f>
        <v>15850.329859</v>
      </c>
      <c r="C8" s="102" t="s">
        <v>319</v>
      </c>
      <c r="D8" s="103">
        <v>4.222674</v>
      </c>
      <c r="E8" s="103">
        <v>4.222674</v>
      </c>
      <c r="F8" s="104"/>
      <c r="G8" s="105"/>
    </row>
    <row r="9" s="83" customFormat="1" customHeight="1" spans="1:7">
      <c r="A9" s="100" t="s">
        <v>456</v>
      </c>
      <c r="B9" s="101">
        <f>1097.82+2579.929752</f>
        <v>3677.749752</v>
      </c>
      <c r="C9" s="102" t="s">
        <v>321</v>
      </c>
      <c r="D9" s="103">
        <v>207.417032</v>
      </c>
      <c r="E9" s="103">
        <v>207.417032</v>
      </c>
      <c r="F9" s="104"/>
      <c r="G9" s="105"/>
    </row>
    <row r="10" s="83" customFormat="1" customHeight="1" spans="1:7">
      <c r="A10" s="106" t="s">
        <v>457</v>
      </c>
      <c r="B10" s="107"/>
      <c r="C10" s="102" t="s">
        <v>323</v>
      </c>
      <c r="D10" s="103">
        <v>63.38236</v>
      </c>
      <c r="E10" s="103">
        <v>63.38236</v>
      </c>
      <c r="F10" s="104"/>
      <c r="G10" s="105"/>
    </row>
    <row r="11" s="83" customFormat="1" customHeight="1" spans="1:7">
      <c r="A11" s="108" t="s">
        <v>458</v>
      </c>
      <c r="B11" s="109"/>
      <c r="C11" s="102" t="s">
        <v>325</v>
      </c>
      <c r="D11" s="103">
        <f>1097.82+2579.929752</f>
        <v>3677.749752</v>
      </c>
      <c r="E11" s="104"/>
      <c r="F11" s="103">
        <f>1097.82+2579.929752</f>
        <v>3677.749752</v>
      </c>
      <c r="G11" s="105"/>
    </row>
    <row r="12" s="83" customFormat="1" customHeight="1" spans="1:7">
      <c r="A12" s="100" t="s">
        <v>455</v>
      </c>
      <c r="B12" s="110"/>
      <c r="C12" s="102" t="s">
        <v>327</v>
      </c>
      <c r="D12" s="103">
        <f>7636.733144+7881.095897</f>
        <v>15517.829041</v>
      </c>
      <c r="E12" s="103">
        <f>7636.733144+7881.095897</f>
        <v>15517.829041</v>
      </c>
      <c r="F12" s="104"/>
      <c r="G12" s="105"/>
    </row>
    <row r="13" s="83" customFormat="1" customHeight="1" spans="1:7">
      <c r="A13" s="100" t="s">
        <v>456</v>
      </c>
      <c r="B13" s="111"/>
      <c r="C13" s="102" t="s">
        <v>329</v>
      </c>
      <c r="D13" s="103">
        <v>57.478752</v>
      </c>
      <c r="E13" s="103">
        <v>57.478752</v>
      </c>
      <c r="F13" s="104"/>
      <c r="G13" s="105"/>
    </row>
    <row r="14" s="83" customFormat="1" customHeight="1" spans="1:13">
      <c r="A14" s="100" t="s">
        <v>457</v>
      </c>
      <c r="B14" s="112"/>
      <c r="C14" s="102"/>
      <c r="D14" s="105"/>
      <c r="E14" s="105"/>
      <c r="F14" s="105"/>
      <c r="G14" s="105"/>
      <c r="M14" s="125"/>
    </row>
    <row r="15" s="83" customFormat="1" customHeight="1" spans="1:7">
      <c r="A15" s="113"/>
      <c r="B15" s="114"/>
      <c r="C15" s="115" t="s">
        <v>459</v>
      </c>
      <c r="D15" s="116"/>
      <c r="E15" s="116"/>
      <c r="F15" s="116"/>
      <c r="G15" s="116"/>
    </row>
    <row r="16" s="83" customFormat="1" customHeight="1" spans="1:7">
      <c r="A16" s="113"/>
      <c r="B16" s="114"/>
      <c r="C16" s="117"/>
      <c r="D16" s="118">
        <f>E16+F16+G16</f>
        <v>0</v>
      </c>
      <c r="E16" s="119">
        <f>B8+B12-E7</f>
        <v>0</v>
      </c>
      <c r="F16" s="119">
        <f>B9+B13-F7</f>
        <v>0</v>
      </c>
      <c r="G16" s="119">
        <f>B10+B14-G7</f>
        <v>0</v>
      </c>
    </row>
    <row r="17" s="83" customFormat="1" customHeight="1" spans="1:7">
      <c r="A17" s="120"/>
      <c r="B17" s="121"/>
      <c r="C17" s="121"/>
      <c r="D17" s="119"/>
      <c r="E17" s="119"/>
      <c r="F17" s="119"/>
      <c r="G17" s="122"/>
    </row>
    <row r="18" s="83" customFormat="1" customHeight="1" spans="1:7">
      <c r="A18" s="123" t="s">
        <v>338</v>
      </c>
      <c r="B18" s="97">
        <f>B7+B11</f>
        <v>19528.079611</v>
      </c>
      <c r="C18" s="97" t="s">
        <v>339</v>
      </c>
      <c r="D18" s="124">
        <f>SUM(D7+D16)</f>
        <v>19528.079611</v>
      </c>
      <c r="E18" s="124">
        <f>SUM(E7+E16)</f>
        <v>15850.329859</v>
      </c>
      <c r="F18" s="124">
        <f>SUM(F7+F16)</f>
        <v>3677.749752</v>
      </c>
      <c r="G18" s="11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E15" sqref="E15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2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460</v>
      </c>
    </row>
    <row r="2" s="61" customFormat="1" ht="36" customHeight="1" spans="1:6">
      <c r="A2" s="63" t="s">
        <v>461</v>
      </c>
      <c r="B2" s="76"/>
      <c r="C2" s="77"/>
      <c r="D2" s="76"/>
      <c r="E2" s="76"/>
      <c r="F2" s="76"/>
    </row>
    <row r="3" ht="20.1" customHeight="1" spans="1:6">
      <c r="A3" s="41"/>
      <c r="B3" s="20"/>
      <c r="C3" s="41"/>
      <c r="D3" s="20"/>
      <c r="E3" s="20"/>
      <c r="F3" s="20"/>
    </row>
    <row r="4" ht="20.1" customHeight="1" spans="1:6">
      <c r="A4" s="66"/>
      <c r="B4" s="67"/>
      <c r="C4" s="66"/>
      <c r="D4" s="67"/>
      <c r="E4" s="67"/>
      <c r="F4" s="78" t="s">
        <v>313</v>
      </c>
    </row>
    <row r="5" ht="30" customHeight="1" spans="1:6">
      <c r="A5" s="43" t="s">
        <v>342</v>
      </c>
      <c r="B5" s="43"/>
      <c r="C5" s="79" t="s">
        <v>462</v>
      </c>
      <c r="D5" s="43" t="s">
        <v>463</v>
      </c>
      <c r="E5" s="43"/>
      <c r="F5" s="43"/>
    </row>
    <row r="6" ht="30" customHeight="1" spans="1:6">
      <c r="A6" s="45" t="s">
        <v>353</v>
      </c>
      <c r="B6" s="45" t="s">
        <v>354</v>
      </c>
      <c r="C6" s="43"/>
      <c r="D6" s="45" t="s">
        <v>464</v>
      </c>
      <c r="E6" s="45" t="s">
        <v>403</v>
      </c>
      <c r="F6" s="45" t="s">
        <v>404</v>
      </c>
    </row>
    <row r="7" ht="30" customHeight="1" spans="1:6">
      <c r="A7" s="58" t="s">
        <v>343</v>
      </c>
      <c r="B7" s="46"/>
      <c r="C7" s="80">
        <f>SUM(C8,C11,C16,C21,C29)</f>
        <v>24797.767089</v>
      </c>
      <c r="D7" s="80">
        <f>SUM(D8,D11,D16,D21,D29)</f>
        <v>15850.329859</v>
      </c>
      <c r="E7" s="80">
        <f>SUM(E8,E11,E16,E21,E29)</f>
        <v>1058.34376</v>
      </c>
      <c r="F7" s="80">
        <f>SUM(F8,F11,F16,F21,F29)</f>
        <v>14791.986099</v>
      </c>
    </row>
    <row r="8" ht="23" customHeight="1" spans="1:6">
      <c r="A8" s="71" t="s">
        <v>355</v>
      </c>
      <c r="B8" s="81" t="s">
        <v>319</v>
      </c>
      <c r="C8" s="36">
        <f>C9</f>
        <v>4.703162</v>
      </c>
      <c r="D8" s="36">
        <v>4.222674</v>
      </c>
      <c r="E8" s="36">
        <v>4.222674</v>
      </c>
      <c r="F8" s="36"/>
    </row>
    <row r="9" ht="23" customHeight="1" spans="1:6">
      <c r="A9" s="74" t="s">
        <v>356</v>
      </c>
      <c r="B9" s="82" t="s">
        <v>357</v>
      </c>
      <c r="C9" s="36">
        <f>C10</f>
        <v>4.703162</v>
      </c>
      <c r="D9" s="36">
        <v>4.222674</v>
      </c>
      <c r="E9" s="36">
        <v>4.222674</v>
      </c>
      <c r="F9" s="36"/>
    </row>
    <row r="10" ht="23" customHeight="1" spans="1:6">
      <c r="A10" s="74" t="s">
        <v>358</v>
      </c>
      <c r="B10" s="82" t="s">
        <v>359</v>
      </c>
      <c r="C10" s="36">
        <v>4.703162</v>
      </c>
      <c r="D10" s="36">
        <v>4.222674</v>
      </c>
      <c r="E10" s="36">
        <v>4.222674</v>
      </c>
      <c r="F10" s="36"/>
    </row>
    <row r="11" ht="23" customHeight="1" spans="1:6">
      <c r="A11" s="71" t="s">
        <v>360</v>
      </c>
      <c r="B11" s="81" t="s">
        <v>321</v>
      </c>
      <c r="C11" s="36">
        <v>231.620814</v>
      </c>
      <c r="D11" s="36">
        <v>207.417032</v>
      </c>
      <c r="E11" s="36">
        <v>207.417032</v>
      </c>
      <c r="F11" s="36"/>
    </row>
    <row r="12" ht="23" customHeight="1" spans="1:6">
      <c r="A12" s="74" t="s">
        <v>361</v>
      </c>
      <c r="B12" s="82" t="s">
        <v>362</v>
      </c>
      <c r="C12" s="36">
        <v>231.620814</v>
      </c>
      <c r="D12" s="36">
        <v>207.417032</v>
      </c>
      <c r="E12" s="36">
        <v>207.417032</v>
      </c>
      <c r="F12" s="36"/>
    </row>
    <row r="13" ht="23" customHeight="1" spans="1:6">
      <c r="A13" s="74" t="s">
        <v>363</v>
      </c>
      <c r="B13" s="82" t="s">
        <v>364</v>
      </c>
      <c r="C13" s="36">
        <v>79.235856</v>
      </c>
      <c r="D13" s="36">
        <v>66.872256</v>
      </c>
      <c r="E13" s="36">
        <v>66.872256</v>
      </c>
      <c r="F13" s="36"/>
    </row>
    <row r="14" ht="23" customHeight="1" spans="1:6">
      <c r="A14" s="74" t="s">
        <v>365</v>
      </c>
      <c r="B14" s="82" t="s">
        <v>366</v>
      </c>
      <c r="C14" s="36">
        <v>39.617928</v>
      </c>
      <c r="D14" s="36">
        <v>33.436128</v>
      </c>
      <c r="E14" s="36">
        <v>33.436128</v>
      </c>
      <c r="F14" s="36"/>
    </row>
    <row r="15" ht="23" customHeight="1" spans="1:6">
      <c r="A15" s="74" t="s">
        <v>367</v>
      </c>
      <c r="B15" s="82" t="s">
        <v>368</v>
      </c>
      <c r="C15" s="36">
        <v>112.76703</v>
      </c>
      <c r="D15" s="36">
        <v>107.108648</v>
      </c>
      <c r="E15" s="36">
        <v>107.108648</v>
      </c>
      <c r="F15" s="36"/>
    </row>
    <row r="16" ht="23" customHeight="1" spans="1:6">
      <c r="A16" s="71" t="s">
        <v>369</v>
      </c>
      <c r="B16" s="81" t="s">
        <v>323</v>
      </c>
      <c r="C16" s="36">
        <f>C17</f>
        <v>52.394411</v>
      </c>
      <c r="D16" s="36">
        <v>63.38236</v>
      </c>
      <c r="E16" s="36">
        <v>63.38236</v>
      </c>
      <c r="F16" s="36"/>
    </row>
    <row r="17" ht="23" customHeight="1" spans="1:6">
      <c r="A17" s="74" t="s">
        <v>370</v>
      </c>
      <c r="B17" s="82" t="s">
        <v>371</v>
      </c>
      <c r="C17" s="36">
        <f>SUM(C18:C20)</f>
        <v>52.394411</v>
      </c>
      <c r="D17" s="36">
        <v>63.38236</v>
      </c>
      <c r="E17" s="36">
        <v>63.38236</v>
      </c>
      <c r="F17" s="36"/>
    </row>
    <row r="18" ht="23" customHeight="1" spans="1:6">
      <c r="A18" s="74" t="s">
        <v>372</v>
      </c>
      <c r="B18" s="82" t="s">
        <v>373</v>
      </c>
      <c r="C18" s="36">
        <v>31.354411</v>
      </c>
      <c r="D18" s="36">
        <v>41.79516</v>
      </c>
      <c r="E18" s="36">
        <v>41.79516</v>
      </c>
      <c r="F18" s="36"/>
    </row>
    <row r="19" ht="23" customHeight="1" spans="1:6">
      <c r="A19" s="74" t="s">
        <v>374</v>
      </c>
      <c r="B19" s="82" t="s">
        <v>375</v>
      </c>
      <c r="C19" s="36">
        <v>9.225</v>
      </c>
      <c r="D19" s="36">
        <v>8.8144</v>
      </c>
      <c r="E19" s="36">
        <v>8.8144</v>
      </c>
      <c r="F19" s="36"/>
    </row>
    <row r="20" ht="23" customHeight="1" spans="1:6">
      <c r="A20" s="74" t="s">
        <v>376</v>
      </c>
      <c r="B20" s="82" t="s">
        <v>377</v>
      </c>
      <c r="C20" s="36">
        <v>11.815</v>
      </c>
      <c r="D20" s="36">
        <v>12.7728</v>
      </c>
      <c r="E20" s="36">
        <v>12.7728</v>
      </c>
      <c r="F20" s="36"/>
    </row>
    <row r="21" ht="23" customHeight="1" spans="1:6">
      <c r="A21" s="71" t="s">
        <v>385</v>
      </c>
      <c r="B21" s="81" t="s">
        <v>327</v>
      </c>
      <c r="C21" s="36">
        <v>24439.84889</v>
      </c>
      <c r="D21" s="36">
        <f>E21+F21</f>
        <v>15517.829041</v>
      </c>
      <c r="E21" s="36">
        <v>725.842942</v>
      </c>
      <c r="F21" s="36">
        <f>F22</f>
        <v>14791.986099</v>
      </c>
    </row>
    <row r="22" ht="23" customHeight="1" spans="1:6">
      <c r="A22" s="74" t="s">
        <v>386</v>
      </c>
      <c r="B22" s="82" t="s">
        <v>387</v>
      </c>
      <c r="C22" s="36">
        <v>13062.975465</v>
      </c>
      <c r="D22" s="36">
        <f t="shared" ref="D22:D31" si="0">E22+F22</f>
        <v>15517.829041</v>
      </c>
      <c r="E22" s="36">
        <v>725.842942</v>
      </c>
      <c r="F22" s="36">
        <f>SUM(F23:F26)</f>
        <v>14791.986099</v>
      </c>
    </row>
    <row r="23" ht="23" customHeight="1" spans="1:6">
      <c r="A23" s="74" t="s">
        <v>388</v>
      </c>
      <c r="B23" s="82" t="s">
        <v>389</v>
      </c>
      <c r="C23" s="36">
        <v>731.802584</v>
      </c>
      <c r="D23" s="36">
        <f t="shared" si="0"/>
        <v>725.842942</v>
      </c>
      <c r="E23" s="36">
        <v>725.842942</v>
      </c>
      <c r="F23" s="36"/>
    </row>
    <row r="24" ht="23" customHeight="1" spans="1:6">
      <c r="A24" s="74" t="s">
        <v>390</v>
      </c>
      <c r="B24" s="82" t="s">
        <v>391</v>
      </c>
      <c r="C24" s="36">
        <v>200</v>
      </c>
      <c r="D24" s="36">
        <f t="shared" si="0"/>
        <v>55</v>
      </c>
      <c r="E24" s="36"/>
      <c r="F24" s="36">
        <v>55</v>
      </c>
    </row>
    <row r="25" ht="23" customHeight="1" spans="1:6">
      <c r="A25" s="74" t="s">
        <v>392</v>
      </c>
      <c r="B25" s="82" t="s">
        <v>393</v>
      </c>
      <c r="C25" s="36">
        <v>8242.18128</v>
      </c>
      <c r="D25" s="36">
        <f t="shared" si="0"/>
        <v>11844.190321</v>
      </c>
      <c r="E25" s="36"/>
      <c r="F25" s="36">
        <f>4697.320202+7146.870119</f>
        <v>11844.190321</v>
      </c>
    </row>
    <row r="26" ht="23" customHeight="1" spans="1:6">
      <c r="A26" s="74" t="s">
        <v>394</v>
      </c>
      <c r="B26" s="82" t="s">
        <v>395</v>
      </c>
      <c r="C26" s="36">
        <v>3888.991601</v>
      </c>
      <c r="D26" s="36">
        <f t="shared" si="0"/>
        <v>2892.795778</v>
      </c>
      <c r="E26" s="36"/>
      <c r="F26" s="36">
        <f>2158.57+734.225778</f>
        <v>2892.795778</v>
      </c>
    </row>
    <row r="27" ht="23" customHeight="1" spans="1:6">
      <c r="A27" s="74" t="s">
        <v>465</v>
      </c>
      <c r="B27" s="82" t="s">
        <v>466</v>
      </c>
      <c r="C27" s="36">
        <f t="shared" ref="C27:C30" si="1">C28</f>
        <v>11376.873425</v>
      </c>
      <c r="D27" s="36">
        <f t="shared" si="0"/>
        <v>0</v>
      </c>
      <c r="E27" s="36"/>
      <c r="F27" s="36"/>
    </row>
    <row r="28" ht="23" customHeight="1" spans="1:6">
      <c r="A28" s="74" t="s">
        <v>467</v>
      </c>
      <c r="B28" s="82" t="s">
        <v>468</v>
      </c>
      <c r="C28" s="36">
        <f>6100+5276.873425</f>
        <v>11376.873425</v>
      </c>
      <c r="D28" s="36">
        <f t="shared" si="0"/>
        <v>0</v>
      </c>
      <c r="E28" s="36"/>
      <c r="F28" s="36"/>
    </row>
    <row r="29" ht="23" customHeight="1" spans="1:6">
      <c r="A29" s="71" t="s">
        <v>396</v>
      </c>
      <c r="B29" s="81" t="s">
        <v>329</v>
      </c>
      <c r="C29" s="36">
        <f t="shared" si="1"/>
        <v>69.199812</v>
      </c>
      <c r="D29" s="36">
        <f t="shared" si="0"/>
        <v>57.478752</v>
      </c>
      <c r="E29" s="36">
        <v>57.478752</v>
      </c>
      <c r="F29" s="36"/>
    </row>
    <row r="30" ht="23" customHeight="1" spans="1:6">
      <c r="A30" s="74" t="s">
        <v>397</v>
      </c>
      <c r="B30" s="82" t="s">
        <v>398</v>
      </c>
      <c r="C30" s="36">
        <f t="shared" si="1"/>
        <v>69.199812</v>
      </c>
      <c r="D30" s="36">
        <f t="shared" si="0"/>
        <v>57.478752</v>
      </c>
      <c r="E30" s="36">
        <v>57.478752</v>
      </c>
      <c r="F30" s="36"/>
    </row>
    <row r="31" ht="23" customHeight="1" spans="1:6">
      <c r="A31" s="74" t="s">
        <v>399</v>
      </c>
      <c r="B31" s="82" t="s">
        <v>400</v>
      </c>
      <c r="C31" s="36">
        <v>69.199812</v>
      </c>
      <c r="D31" s="36">
        <f t="shared" si="0"/>
        <v>57.478752</v>
      </c>
      <c r="E31" s="36">
        <v>57.478752</v>
      </c>
      <c r="F31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topLeftCell="A4" workbookViewId="0">
      <selection activeCell="K18" sqref="K1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469</v>
      </c>
      <c r="E1" s="62"/>
    </row>
    <row r="2" s="61" customFormat="1" ht="44.25" customHeight="1" spans="1:5">
      <c r="A2" s="63" t="s">
        <v>470</v>
      </c>
      <c r="B2" s="64"/>
      <c r="C2" s="64"/>
      <c r="D2" s="64"/>
      <c r="E2" s="64"/>
    </row>
    <row r="3" customHeight="1" spans="1:5">
      <c r="A3" s="65"/>
      <c r="B3" s="65"/>
      <c r="C3" s="65"/>
      <c r="D3" s="65"/>
      <c r="E3" s="65"/>
    </row>
    <row r="4" s="42" customFormat="1" customHeight="1" spans="1:5">
      <c r="A4" s="66"/>
      <c r="B4" s="67"/>
      <c r="C4" s="67"/>
      <c r="D4" s="67"/>
      <c r="E4" s="68" t="s">
        <v>313</v>
      </c>
    </row>
    <row r="5" s="42" customFormat="1" ht="22" customHeight="1" spans="1:5">
      <c r="A5" s="43" t="s">
        <v>471</v>
      </c>
      <c r="B5" s="43"/>
      <c r="C5" s="43" t="s">
        <v>472</v>
      </c>
      <c r="D5" s="43"/>
      <c r="E5" s="43"/>
    </row>
    <row r="6" s="42" customFormat="1" ht="22" customHeight="1" spans="1:5">
      <c r="A6" s="43" t="s">
        <v>353</v>
      </c>
      <c r="B6" s="43" t="s">
        <v>354</v>
      </c>
      <c r="C6" s="43" t="s">
        <v>343</v>
      </c>
      <c r="D6" s="43" t="s">
        <v>473</v>
      </c>
      <c r="E6" s="43" t="s">
        <v>474</v>
      </c>
    </row>
    <row r="7" s="42" customFormat="1" customHeight="1" spans="1:10">
      <c r="A7" s="69" t="s">
        <v>475</v>
      </c>
      <c r="B7" s="70"/>
      <c r="C7" s="33">
        <v>1058.34376</v>
      </c>
      <c r="D7" s="33">
        <v>801.372951</v>
      </c>
      <c r="E7" s="33">
        <v>256.970809</v>
      </c>
      <c r="J7" s="73"/>
    </row>
    <row r="8" s="42" customFormat="1" customHeight="1" spans="1:7">
      <c r="A8" s="71" t="s">
        <v>476</v>
      </c>
      <c r="B8" s="72" t="s">
        <v>477</v>
      </c>
      <c r="C8" s="36">
        <v>692.840151</v>
      </c>
      <c r="D8" s="36">
        <v>692.840151</v>
      </c>
      <c r="E8" s="36"/>
      <c r="G8" s="73"/>
    </row>
    <row r="9" s="42" customFormat="1" customHeight="1" spans="1:11">
      <c r="A9" s="74" t="s">
        <v>478</v>
      </c>
      <c r="B9" s="75" t="s">
        <v>479</v>
      </c>
      <c r="C9" s="36">
        <v>163.3248</v>
      </c>
      <c r="D9" s="36">
        <v>163.3248</v>
      </c>
      <c r="E9" s="36"/>
      <c r="F9" s="73"/>
      <c r="G9" s="73"/>
      <c r="K9" s="73"/>
    </row>
    <row r="10" s="42" customFormat="1" customHeight="1" spans="1:8">
      <c r="A10" s="74" t="s">
        <v>480</v>
      </c>
      <c r="B10" s="75" t="s">
        <v>481</v>
      </c>
      <c r="C10" s="36">
        <v>104.5764</v>
      </c>
      <c r="D10" s="36">
        <v>104.5764</v>
      </c>
      <c r="E10" s="36"/>
      <c r="F10" s="73"/>
      <c r="H10" s="73"/>
    </row>
    <row r="11" s="42" customFormat="1" customHeight="1" spans="1:8">
      <c r="A11" s="74" t="s">
        <v>482</v>
      </c>
      <c r="B11" s="75" t="s">
        <v>483</v>
      </c>
      <c r="C11" s="36">
        <v>211.0884</v>
      </c>
      <c r="D11" s="36">
        <v>211.0884</v>
      </c>
      <c r="E11" s="36"/>
      <c r="F11" s="73"/>
      <c r="H11" s="73"/>
    </row>
    <row r="12" s="42" customFormat="1" customHeight="1" spans="1:8">
      <c r="A12" s="74" t="s">
        <v>484</v>
      </c>
      <c r="B12" s="75" t="s">
        <v>485</v>
      </c>
      <c r="C12" s="36">
        <v>66.872256</v>
      </c>
      <c r="D12" s="36">
        <v>66.872256</v>
      </c>
      <c r="E12" s="36"/>
      <c r="F12" s="73"/>
      <c r="H12" s="73"/>
    </row>
    <row r="13" s="42" customFormat="1" customHeight="1" spans="1:8">
      <c r="A13" s="74" t="s">
        <v>486</v>
      </c>
      <c r="B13" s="75" t="s">
        <v>487</v>
      </c>
      <c r="C13" s="36">
        <v>33.436128</v>
      </c>
      <c r="D13" s="36">
        <v>33.436128</v>
      </c>
      <c r="E13" s="36"/>
      <c r="F13" s="73"/>
      <c r="G13" s="73"/>
      <c r="H13" s="73"/>
    </row>
    <row r="14" s="42" customFormat="1" customHeight="1" spans="1:10">
      <c r="A14" s="74" t="s">
        <v>488</v>
      </c>
      <c r="B14" s="75" t="s">
        <v>489</v>
      </c>
      <c r="C14" s="36">
        <v>35.525886</v>
      </c>
      <c r="D14" s="36">
        <v>35.525886</v>
      </c>
      <c r="E14" s="36"/>
      <c r="F14" s="73"/>
      <c r="J14" s="73"/>
    </row>
    <row r="15" s="42" customFormat="1" customHeight="1" spans="1:11">
      <c r="A15" s="74" t="s">
        <v>490</v>
      </c>
      <c r="B15" s="75" t="s">
        <v>491</v>
      </c>
      <c r="C15" s="36">
        <v>8.8144</v>
      </c>
      <c r="D15" s="36">
        <v>8.8144</v>
      </c>
      <c r="E15" s="36"/>
      <c r="F15" s="73"/>
      <c r="G15" s="73"/>
      <c r="K15" s="73"/>
    </row>
    <row r="16" s="42" customFormat="1" customHeight="1" spans="1:11">
      <c r="A16" s="74" t="s">
        <v>492</v>
      </c>
      <c r="B16" s="75" t="s">
        <v>493</v>
      </c>
      <c r="C16" s="36">
        <v>11.723129</v>
      </c>
      <c r="D16" s="36">
        <v>11.723129</v>
      </c>
      <c r="E16" s="36"/>
      <c r="F16" s="73"/>
      <c r="G16" s="73"/>
      <c r="H16" s="73"/>
      <c r="K16" s="73"/>
    </row>
    <row r="17" s="42" customFormat="1" customHeight="1" spans="1:11">
      <c r="A17" s="74" t="s">
        <v>494</v>
      </c>
      <c r="B17" s="75" t="s">
        <v>495</v>
      </c>
      <c r="C17" s="36">
        <v>57.478752</v>
      </c>
      <c r="D17" s="36">
        <v>57.478752</v>
      </c>
      <c r="E17" s="36"/>
      <c r="F17" s="73"/>
      <c r="G17" s="73"/>
      <c r="K17" s="73"/>
    </row>
    <row r="18" s="42" customFormat="1" customHeight="1" spans="1:11">
      <c r="A18" s="71" t="s">
        <v>496</v>
      </c>
      <c r="B18" s="72" t="s">
        <v>497</v>
      </c>
      <c r="C18" s="36">
        <v>246.462161</v>
      </c>
      <c r="D18" s="36"/>
      <c r="E18" s="36">
        <v>246.462161</v>
      </c>
      <c r="F18" s="73"/>
      <c r="G18" s="73"/>
      <c r="K18" s="73"/>
    </row>
    <row r="19" s="42" customFormat="1" customHeight="1" spans="1:11">
      <c r="A19" s="74" t="s">
        <v>498</v>
      </c>
      <c r="B19" s="75" t="s">
        <v>499</v>
      </c>
      <c r="C19" s="36">
        <v>26.4</v>
      </c>
      <c r="D19" s="36"/>
      <c r="E19" s="36">
        <v>26.4</v>
      </c>
      <c r="F19" s="73"/>
      <c r="G19" s="73"/>
      <c r="K19" s="73"/>
    </row>
    <row r="20" s="42" customFormat="1" customHeight="1" spans="1:11">
      <c r="A20" s="74" t="s">
        <v>500</v>
      </c>
      <c r="B20" s="75" t="s">
        <v>501</v>
      </c>
      <c r="C20" s="36">
        <v>3</v>
      </c>
      <c r="D20" s="36"/>
      <c r="E20" s="36">
        <v>3</v>
      </c>
      <c r="F20" s="73"/>
      <c r="G20" s="73"/>
      <c r="I20" s="73"/>
      <c r="K20" s="73"/>
    </row>
    <row r="21" s="42" customFormat="1" customHeight="1" spans="1:11">
      <c r="A21" s="74" t="s">
        <v>502</v>
      </c>
      <c r="B21" s="75" t="s">
        <v>503</v>
      </c>
      <c r="C21" s="36">
        <v>3</v>
      </c>
      <c r="D21" s="36"/>
      <c r="E21" s="36">
        <v>3</v>
      </c>
      <c r="F21" s="73"/>
      <c r="G21" s="73"/>
      <c r="K21" s="73"/>
    </row>
    <row r="22" s="42" customFormat="1" customHeight="1" spans="1:7">
      <c r="A22" s="74" t="s">
        <v>504</v>
      </c>
      <c r="B22" s="75" t="s">
        <v>505</v>
      </c>
      <c r="C22" s="36">
        <v>13.736</v>
      </c>
      <c r="D22" s="36"/>
      <c r="E22" s="36">
        <v>13.736</v>
      </c>
      <c r="F22" s="73"/>
      <c r="G22" s="73"/>
    </row>
    <row r="23" s="42" customFormat="1" customHeight="1" spans="1:14">
      <c r="A23" s="74" t="s">
        <v>506</v>
      </c>
      <c r="B23" s="75" t="s">
        <v>507</v>
      </c>
      <c r="C23" s="36">
        <v>1</v>
      </c>
      <c r="D23" s="36"/>
      <c r="E23" s="36">
        <v>1</v>
      </c>
      <c r="F23" s="73"/>
      <c r="G23" s="73"/>
      <c r="H23" s="73"/>
      <c r="N23" s="73"/>
    </row>
    <row r="24" s="42" customFormat="1" customHeight="1" spans="1:7">
      <c r="A24" s="74" t="s">
        <v>508</v>
      </c>
      <c r="B24" s="75" t="s">
        <v>509</v>
      </c>
      <c r="C24" s="36">
        <v>4.222674</v>
      </c>
      <c r="D24" s="36"/>
      <c r="E24" s="36">
        <v>4.222674</v>
      </c>
      <c r="F24" s="73"/>
      <c r="G24" s="73"/>
    </row>
    <row r="25" s="42" customFormat="1" customHeight="1" spans="1:10">
      <c r="A25" s="74" t="s">
        <v>510</v>
      </c>
      <c r="B25" s="75" t="s">
        <v>511</v>
      </c>
      <c r="C25" s="36">
        <v>1</v>
      </c>
      <c r="D25" s="36"/>
      <c r="E25" s="36">
        <v>1</v>
      </c>
      <c r="F25" s="73"/>
      <c r="H25" s="73"/>
      <c r="J25" s="73"/>
    </row>
    <row r="26" s="42" customFormat="1" customHeight="1" spans="1:8">
      <c r="A26" s="74" t="s">
        <v>512</v>
      </c>
      <c r="B26" s="75" t="s">
        <v>513</v>
      </c>
      <c r="C26" s="36">
        <v>3.378139</v>
      </c>
      <c r="D26" s="36"/>
      <c r="E26" s="36">
        <v>3.378139</v>
      </c>
      <c r="F26" s="73"/>
      <c r="G26" s="73"/>
      <c r="H26" s="73"/>
    </row>
    <row r="27" s="42" customFormat="1" customHeight="1" spans="1:6">
      <c r="A27" s="74" t="s">
        <v>514</v>
      </c>
      <c r="B27" s="75" t="s">
        <v>515</v>
      </c>
      <c r="C27" s="36">
        <v>8.445348</v>
      </c>
      <c r="D27" s="36"/>
      <c r="E27" s="36">
        <v>8.445348</v>
      </c>
      <c r="F27" s="73"/>
    </row>
    <row r="28" s="42" customFormat="1" customHeight="1" spans="1:12">
      <c r="A28" s="74" t="s">
        <v>516</v>
      </c>
      <c r="B28" s="75" t="s">
        <v>517</v>
      </c>
      <c r="C28" s="36">
        <v>6</v>
      </c>
      <c r="D28" s="36"/>
      <c r="E28" s="36">
        <v>6</v>
      </c>
      <c r="F28" s="73"/>
      <c r="G28" s="73"/>
      <c r="I28" s="73"/>
      <c r="L28" s="73"/>
    </row>
    <row r="29" s="42" customFormat="1" customHeight="1" spans="1:8">
      <c r="A29" s="74" t="s">
        <v>518</v>
      </c>
      <c r="B29" s="75" t="s">
        <v>519</v>
      </c>
      <c r="C29" s="36">
        <v>136.44</v>
      </c>
      <c r="D29" s="36"/>
      <c r="E29" s="36">
        <v>136.44</v>
      </c>
      <c r="F29" s="73"/>
      <c r="G29" s="73"/>
      <c r="H29" s="73"/>
    </row>
    <row r="30" s="42" customFormat="1" customHeight="1" spans="1:7">
      <c r="A30" s="74" t="s">
        <v>520</v>
      </c>
      <c r="B30" s="75" t="s">
        <v>521</v>
      </c>
      <c r="C30" s="36">
        <v>39.84</v>
      </c>
      <c r="D30" s="36"/>
      <c r="E30" s="36">
        <v>39.84</v>
      </c>
      <c r="F30" s="73"/>
      <c r="G30" s="73"/>
    </row>
    <row r="31" s="42" customFormat="1" customHeight="1" spans="1:7">
      <c r="A31" s="71" t="s">
        <v>522</v>
      </c>
      <c r="B31" s="72" t="s">
        <v>523</v>
      </c>
      <c r="C31" s="36">
        <v>117.041448</v>
      </c>
      <c r="D31" s="36">
        <v>108.5328</v>
      </c>
      <c r="E31" s="36">
        <v>8.508648</v>
      </c>
      <c r="F31" s="73"/>
      <c r="G31" s="73"/>
    </row>
    <row r="32" s="42" customFormat="1" customHeight="1" spans="1:7">
      <c r="A32" s="74" t="s">
        <v>524</v>
      </c>
      <c r="B32" s="75" t="s">
        <v>525</v>
      </c>
      <c r="C32" s="36">
        <v>104.268648</v>
      </c>
      <c r="D32" s="36">
        <v>95.76</v>
      </c>
      <c r="E32" s="36">
        <v>8.508648</v>
      </c>
      <c r="F32" s="73"/>
      <c r="G32" s="73"/>
    </row>
    <row r="33" s="42" customFormat="1" customHeight="1" spans="1:16">
      <c r="A33" s="74" t="s">
        <v>526</v>
      </c>
      <c r="B33" s="75" t="s">
        <v>527</v>
      </c>
      <c r="C33" s="36">
        <v>12.7728</v>
      </c>
      <c r="D33" s="36">
        <v>12.7728</v>
      </c>
      <c r="E33" s="36"/>
      <c r="F33" s="73"/>
      <c r="G33" s="73"/>
      <c r="P33" s="73"/>
    </row>
    <row r="34" s="42" customFormat="1" customHeight="1" spans="1:11">
      <c r="A34" s="71" t="s">
        <v>528</v>
      </c>
      <c r="B34" s="72" t="s">
        <v>529</v>
      </c>
      <c r="C34" s="36">
        <v>2</v>
      </c>
      <c r="D34" s="36"/>
      <c r="E34" s="36">
        <v>2</v>
      </c>
      <c r="F34" s="73"/>
      <c r="G34" s="73"/>
      <c r="H34" s="73"/>
      <c r="K34" s="73"/>
    </row>
    <row r="35" s="42" customFormat="1" customHeight="1" spans="1:9">
      <c r="A35" s="74" t="s">
        <v>530</v>
      </c>
      <c r="B35" s="75" t="s">
        <v>531</v>
      </c>
      <c r="C35" s="36">
        <v>2</v>
      </c>
      <c r="D35" s="36"/>
      <c r="E35" s="36">
        <v>2</v>
      </c>
      <c r="F35" s="73"/>
      <c r="G35" s="73"/>
      <c r="H35" s="73"/>
      <c r="I35" s="73"/>
    </row>
    <row r="36" customHeight="1" spans="3:5">
      <c r="C36" s="32"/>
      <c r="D36" s="32"/>
      <c r="E36" s="32"/>
    </row>
    <row r="37" customHeight="1" spans="4:14">
      <c r="D37" s="32"/>
      <c r="E37" s="32"/>
      <c r="F37" s="32"/>
      <c r="N37" s="3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8" sqref="H1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532</v>
      </c>
      <c r="L1" s="56"/>
    </row>
    <row r="2" s="38" customFormat="1" ht="42" customHeight="1" spans="1:12">
      <c r="A2" s="39" t="s">
        <v>533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7" t="s">
        <v>313</v>
      </c>
    </row>
    <row r="5" ht="25.5" customHeight="1" spans="1:12">
      <c r="A5" s="43" t="s">
        <v>462</v>
      </c>
      <c r="B5" s="43"/>
      <c r="C5" s="43"/>
      <c r="D5" s="43"/>
      <c r="E5" s="43"/>
      <c r="F5" s="44"/>
      <c r="G5" s="43" t="s">
        <v>463</v>
      </c>
      <c r="H5" s="43"/>
      <c r="I5" s="43"/>
      <c r="J5" s="43"/>
      <c r="K5" s="43"/>
      <c r="L5" s="43"/>
    </row>
    <row r="6" ht="22.5" customHeight="1" spans="1:12">
      <c r="A6" s="45" t="s">
        <v>343</v>
      </c>
      <c r="B6" s="9" t="s">
        <v>534</v>
      </c>
      <c r="C6" s="45" t="s">
        <v>535</v>
      </c>
      <c r="D6" s="45"/>
      <c r="E6" s="45"/>
      <c r="F6" s="46" t="s">
        <v>536</v>
      </c>
      <c r="G6" s="47" t="s">
        <v>343</v>
      </c>
      <c r="H6" s="48" t="s">
        <v>534</v>
      </c>
      <c r="I6" s="45" t="s">
        <v>535</v>
      </c>
      <c r="J6" s="45"/>
      <c r="K6" s="58"/>
      <c r="L6" s="45" t="s">
        <v>536</v>
      </c>
    </row>
    <row r="7" ht="33.75" customHeight="1" spans="1:12">
      <c r="A7" s="49"/>
      <c r="B7" s="8"/>
      <c r="C7" s="50" t="s">
        <v>464</v>
      </c>
      <c r="D7" s="13" t="s">
        <v>537</v>
      </c>
      <c r="E7" s="13" t="s">
        <v>538</v>
      </c>
      <c r="F7" s="49"/>
      <c r="G7" s="51"/>
      <c r="H7" s="8"/>
      <c r="I7" s="59" t="s">
        <v>464</v>
      </c>
      <c r="J7" s="13" t="s">
        <v>537</v>
      </c>
      <c r="K7" s="60" t="s">
        <v>538</v>
      </c>
      <c r="L7" s="49"/>
    </row>
    <row r="8" ht="21" customHeight="1" spans="1:12">
      <c r="A8" s="52">
        <v>11</v>
      </c>
      <c r="B8" s="53"/>
      <c r="C8" s="53">
        <v>10</v>
      </c>
      <c r="D8" s="53"/>
      <c r="E8" s="53">
        <v>10</v>
      </c>
      <c r="F8" s="53">
        <v>1</v>
      </c>
      <c r="G8" s="54">
        <f>SUM(H8,I8,L8)</f>
        <v>7</v>
      </c>
      <c r="H8" s="55"/>
      <c r="I8" s="55">
        <f>SUM(J8:K8)</f>
        <v>6</v>
      </c>
      <c r="J8" s="55"/>
      <c r="K8" s="55">
        <v>6</v>
      </c>
      <c r="L8" s="55">
        <v>1</v>
      </c>
    </row>
    <row r="9" customHeight="1" spans="7:12"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L10" s="32"/>
    </row>
    <row r="11" customHeight="1" spans="6:11">
      <c r="F11" s="32"/>
      <c r="G11" s="32"/>
      <c r="H11" s="32"/>
      <c r="I11" s="32"/>
      <c r="J11" s="32"/>
      <c r="K11" s="32"/>
    </row>
    <row r="12" customHeight="1" spans="4:9">
      <c r="D12" s="32"/>
      <c r="G12" s="32"/>
      <c r="H12" s="32"/>
      <c r="I12" s="32"/>
    </row>
    <row r="13" customHeight="1" spans="10:10">
      <c r="J13" s="32"/>
    </row>
    <row r="14" customHeight="1" spans="11:12">
      <c r="K14" s="32"/>
      <c r="L14" s="32"/>
    </row>
    <row r="18" customHeight="1" spans="8:8">
      <c r="H18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E16" sqref="E1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539</v>
      </c>
      <c r="E1" s="18"/>
    </row>
    <row r="2" s="14" customFormat="1" ht="42.75" customHeight="1" spans="1:8">
      <c r="A2" s="19" t="s">
        <v>540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541</v>
      </c>
      <c r="B5" s="25" t="s">
        <v>542</v>
      </c>
      <c r="C5" s="25" t="s">
        <v>543</v>
      </c>
      <c r="D5" s="26" t="s">
        <v>544</v>
      </c>
      <c r="E5" s="26" t="s">
        <v>545</v>
      </c>
      <c r="F5" s="26"/>
      <c r="G5" s="26"/>
      <c r="H5" s="26" t="s">
        <v>546</v>
      </c>
    </row>
    <row r="6" s="15" customFormat="1" ht="31" customHeight="1" spans="1:8">
      <c r="A6" s="27"/>
      <c r="B6" s="25"/>
      <c r="C6" s="25"/>
      <c r="D6" s="26"/>
      <c r="E6" s="26" t="s">
        <v>343</v>
      </c>
      <c r="F6" s="26" t="s">
        <v>403</v>
      </c>
      <c r="G6" s="26" t="s">
        <v>404</v>
      </c>
      <c r="H6" s="26"/>
    </row>
    <row r="7" ht="26" customHeight="1" spans="1:8">
      <c r="A7" s="28" t="s">
        <v>343</v>
      </c>
      <c r="B7" s="28"/>
      <c r="C7" s="29"/>
      <c r="D7" s="33">
        <v>3677.749752</v>
      </c>
      <c r="E7" s="33">
        <f>SUM(F7:G7)</f>
        <v>3677.749752</v>
      </c>
      <c r="F7" s="33"/>
      <c r="G7" s="33">
        <f>G8</f>
        <v>3677.749752</v>
      </c>
      <c r="H7" s="29"/>
    </row>
    <row r="8" ht="20.1" customHeight="1" spans="1:8">
      <c r="A8" s="34">
        <v>212</v>
      </c>
      <c r="B8" s="35" t="s">
        <v>325</v>
      </c>
      <c r="C8" s="29"/>
      <c r="D8" s="36">
        <v>3677.749752</v>
      </c>
      <c r="E8" s="36">
        <f>SUM(F8:G8)</f>
        <v>3677.749752</v>
      </c>
      <c r="F8" s="36"/>
      <c r="G8" s="36">
        <f>G9</f>
        <v>3677.749752</v>
      </c>
      <c r="H8" s="29"/>
    </row>
    <row r="9" ht="20.1" customHeight="1" spans="1:8">
      <c r="A9" s="34">
        <v>21208</v>
      </c>
      <c r="B9" s="35" t="s">
        <v>547</v>
      </c>
      <c r="C9" s="29"/>
      <c r="D9" s="36">
        <v>3677.749752</v>
      </c>
      <c r="E9" s="36">
        <f>SUM(F9:G9)</f>
        <v>3677.749752</v>
      </c>
      <c r="F9" s="36"/>
      <c r="G9" s="36">
        <f>SUM(G10:G11)</f>
        <v>3677.749752</v>
      </c>
      <c r="H9" s="29"/>
    </row>
    <row r="10" ht="20.1" customHeight="1" spans="1:8">
      <c r="A10" s="34">
        <v>2120804</v>
      </c>
      <c r="B10" s="35" t="s">
        <v>431</v>
      </c>
      <c r="C10" s="29"/>
      <c r="D10" s="36">
        <v>2104</v>
      </c>
      <c r="E10" s="36">
        <f>SUM(F10:G10)</f>
        <v>2104</v>
      </c>
      <c r="F10" s="36"/>
      <c r="G10" s="36">
        <v>2104</v>
      </c>
      <c r="H10" s="37"/>
    </row>
    <row r="11" ht="20" customHeight="1" spans="1:8">
      <c r="A11" s="34">
        <v>2120899</v>
      </c>
      <c r="B11" s="35" t="s">
        <v>548</v>
      </c>
      <c r="C11" s="29"/>
      <c r="D11" s="36">
        <v>1573.749752</v>
      </c>
      <c r="E11" s="36">
        <f>SUM(F11:G11)</f>
        <v>1573.749752</v>
      </c>
      <c r="F11" s="36"/>
      <c r="G11" s="36">
        <f>1097.82+475.929752</f>
        <v>1573.749752</v>
      </c>
      <c r="H11" s="29"/>
    </row>
    <row r="12" ht="20.25" customHeight="1" spans="1:5">
      <c r="A12" s="32"/>
      <c r="B12" s="32"/>
      <c r="C12" s="32"/>
      <c r="D12" s="32"/>
      <c r="E12" s="32"/>
    </row>
    <row r="13" customHeight="1" spans="1:5">
      <c r="A13" s="32"/>
      <c r="B13" s="32"/>
      <c r="C13" s="32"/>
      <c r="E13" s="32"/>
    </row>
    <row r="14" customHeight="1" spans="1:5">
      <c r="A14" s="32"/>
      <c r="B14" s="32"/>
      <c r="C14" s="32"/>
      <c r="D14" s="32"/>
      <c r="E14" s="32"/>
    </row>
    <row r="15" customHeight="1" spans="1:5">
      <c r="A15" s="32"/>
      <c r="B15" s="32"/>
      <c r="C15" s="32"/>
      <c r="E15" s="32"/>
    </row>
    <row r="16" customHeight="1" spans="1:5">
      <c r="A16" s="32"/>
      <c r="B16" s="32"/>
      <c r="D16" s="32"/>
      <c r="E16" s="32"/>
    </row>
    <row r="17" customHeight="1" spans="1:5">
      <c r="A17" s="32"/>
      <c r="E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1" customHeight="1" spans="2:2">
      <c r="B21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8" customHeight="1" spans="2:2">
      <c r="B28" s="32"/>
    </row>
    <row r="29" customHeight="1" spans="2:2">
      <c r="B29" s="32"/>
    </row>
    <row r="30" customHeight="1" spans="4:4">
      <c r="D30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6 H7:H11 H5 B6 A8:C11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王璇</cp:lastModifiedBy>
  <dcterms:created xsi:type="dcterms:W3CDTF">2015-06-05T18:19:00Z</dcterms:created>
  <dcterms:modified xsi:type="dcterms:W3CDTF">2024-02-22T09:19:14Z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